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Sheet1" sheetId="1" r:id="rId1"/>
    <sheet name="Sheet2" sheetId="2" r:id="rId2"/>
    <sheet name="Sheet3" sheetId="3" r:id="rId3"/>
  </sheets>
  <definedNames>
    <definedName name="State_Province">'Sheet1'!$G$1:$G$60</definedName>
  </definedNames>
  <calcPr fullCalcOnLoad="1"/>
</workbook>
</file>

<file path=xl/sharedStrings.xml><?xml version="1.0" encoding="utf-8"?>
<sst xmlns="http://schemas.openxmlformats.org/spreadsheetml/2006/main" count="198" uniqueCount="161">
  <si>
    <t>DESCRIPTION</t>
  </si>
  <si>
    <t>UNIT PRICE</t>
  </si>
  <si>
    <t>TOTAL</t>
  </si>
  <si>
    <t>S/H</t>
  </si>
  <si>
    <t>+ $18.05 S/H</t>
  </si>
  <si>
    <t>Bulk Order Discount — 10% off</t>
  </si>
  <si>
    <r>
      <t>Reconnecting Youth Curriculum</t>
    </r>
    <r>
      <rPr>
        <sz val="9"/>
        <color indexed="8"/>
        <rFont val="Tahoma"/>
        <family val="2"/>
      </rPr>
      <t xml:space="preserve"> </t>
    </r>
    <r>
      <rPr>
        <b/>
        <sz val="9"/>
        <color indexed="8"/>
        <rFont val="Tahoma"/>
        <family val="2"/>
      </rPr>
      <t xml:space="preserve">Kits — </t>
    </r>
    <r>
      <rPr>
        <b/>
        <i/>
        <sz val="9"/>
        <color indexed="8"/>
        <rFont val="Tahoma"/>
        <family val="2"/>
      </rPr>
      <t>Set of 8</t>
    </r>
  </si>
  <si>
    <t>+ $144.40 S/H</t>
  </si>
  <si>
    <t>+ $1.55 S/H</t>
  </si>
  <si>
    <t>+ $5.05 S/H</t>
  </si>
  <si>
    <t>+ $22.80 S/H</t>
  </si>
  <si>
    <t>NA</t>
  </si>
  <si>
    <r>
      <t>FREE</t>
    </r>
    <r>
      <rPr>
        <sz val="9"/>
        <color indexed="8"/>
        <rFont val="Tahoma"/>
        <family val="2"/>
      </rPr>
      <t xml:space="preserve"> S/H</t>
    </r>
  </si>
  <si>
    <t>Reconnecting Youth Evaluation Materials</t>
  </si>
  <si>
    <t>SHIPPING</t>
  </si>
  <si>
    <t>Outcome Measures</t>
  </si>
  <si>
    <t>Process/Fidelity Measures</t>
  </si>
  <si>
    <t>+ $2.32 S/H</t>
  </si>
  <si>
    <t>SUBTOTAL, RY Materials</t>
  </si>
  <si>
    <t>CAST Classroom Materials</t>
  </si>
  <si>
    <t>+ $23.65 S/H</t>
  </si>
  <si>
    <r>
      <t>CAST Curriculum Kits</t>
    </r>
    <r>
      <rPr>
        <sz val="9"/>
        <color indexed="8"/>
        <rFont val="Tahoma"/>
        <family val="2"/>
      </rPr>
      <t xml:space="preserve"> — </t>
    </r>
    <r>
      <rPr>
        <b/>
        <i/>
        <sz val="9"/>
        <color indexed="8"/>
        <rFont val="Tahoma"/>
        <family val="2"/>
      </rPr>
      <t>Set of 9</t>
    </r>
  </si>
  <si>
    <r>
      <t xml:space="preserve">+ </t>
    </r>
    <r>
      <rPr>
        <sz val="9"/>
        <color indexed="8"/>
        <rFont val="Tahoma"/>
        <family val="2"/>
      </rPr>
      <t xml:space="preserve">$291.51 </t>
    </r>
    <r>
      <rPr>
        <sz val="9"/>
        <color indexed="8"/>
        <rFont val="Tahoma"/>
        <family val="2"/>
      </rPr>
      <t>S/H</t>
    </r>
  </si>
  <si>
    <t>CAST Evaluation Materials</t>
  </si>
  <si>
    <t>+ $12.07 S/H</t>
  </si>
  <si>
    <t>+ $3.71 S/H</t>
  </si>
  <si>
    <t>+ $5.47 S/H</t>
  </si>
  <si>
    <t>+ $0.92 S/H</t>
  </si>
  <si>
    <r>
      <t xml:space="preserve">CAST Content Evaluation Form </t>
    </r>
    <r>
      <rPr>
        <sz val="9"/>
        <color indexed="8"/>
        <rFont val="Tahoma"/>
        <family val="2"/>
      </rPr>
      <t>(CEF)</t>
    </r>
  </si>
  <si>
    <t xml:space="preserve">NOTE: sent electronically with permission to duplicate </t>
  </si>
  <si>
    <t>one-time fee</t>
  </si>
  <si>
    <t>Census of CAST Dose</t>
  </si>
  <si>
    <t>SUBTOTAL, CAST Material</t>
  </si>
  <si>
    <t>TOTAL (including any applicable tax)</t>
  </si>
  <si>
    <t>TOTAL, Material + Shipping/Handling</t>
  </si>
  <si>
    <t xml:space="preserve">SALES TAX </t>
  </si>
  <si>
    <r>
      <t xml:space="preserve">RY Classroom Posters </t>
    </r>
    <r>
      <rPr>
        <sz val="9"/>
        <color indexed="8"/>
        <rFont val="Tahoma"/>
        <family val="2"/>
      </rPr>
      <t xml:space="preserve">(set of 8)                                                   </t>
    </r>
    <r>
      <rPr>
        <i/>
        <sz val="9"/>
        <color indexed="8"/>
        <rFont val="Tahoma"/>
        <family val="2"/>
      </rPr>
      <t>(Shared Agenda, Pairs Practice, RY Attendance, Goals should be…, How are you doing? Set of 3 RY Program Goals Posters)</t>
    </r>
  </si>
  <si>
    <t>+ $5.57 S/H</t>
  </si>
  <si>
    <t>+ $3.48 S/H</t>
  </si>
  <si>
    <t>+ $8.22 S/H</t>
  </si>
  <si>
    <t>+ $6.97 S/H</t>
  </si>
  <si>
    <t>PURCHASE ORDER</t>
  </si>
  <si>
    <t xml:space="preserve">First and Last Name </t>
  </si>
  <si>
    <t>Title/Position</t>
  </si>
  <si>
    <t>Institution/Company Name</t>
  </si>
  <si>
    <t>Shipping Address (cannot mail to P.O. Address)</t>
  </si>
  <si>
    <t>Zip/Postal Code</t>
  </si>
  <si>
    <t>Contact Phone (incl. area code)</t>
  </si>
  <si>
    <t>Email</t>
  </si>
  <si>
    <t>FAX # (888) 352-2819</t>
  </si>
  <si>
    <t>Reconnecting Youth Inc.</t>
  </si>
  <si>
    <r>
      <t xml:space="preserve">Email of Fax </t>
    </r>
    <r>
      <rPr>
        <b/>
        <i/>
        <u val="single"/>
        <sz val="9"/>
        <color indexed="10"/>
        <rFont val="Tahoma"/>
        <family val="2"/>
      </rPr>
      <t>ORDER FORM</t>
    </r>
    <r>
      <rPr>
        <b/>
        <u val="single"/>
        <sz val="9"/>
        <color indexed="8"/>
        <rFont val="Tahoma"/>
        <family val="2"/>
      </rPr>
      <t xml:space="preserve"> to:</t>
    </r>
  </si>
  <si>
    <t>QUANT</t>
  </si>
  <si>
    <t>Directions:</t>
  </si>
  <si>
    <t>RATHER PAY WITH A CREDIT CARD?  USE OUR ONLINE STORE: www.reconnectingyouth.com/order</t>
  </si>
  <si>
    <r>
      <rPr>
        <b/>
        <sz val="9"/>
        <color indexed="8"/>
        <rFont val="Tahoma"/>
        <family val="2"/>
      </rPr>
      <t xml:space="preserve">NOTE: Please send the </t>
    </r>
    <r>
      <rPr>
        <b/>
        <sz val="9"/>
        <color indexed="10"/>
        <rFont val="Tahoma"/>
        <family val="2"/>
      </rPr>
      <t>ORDER FORM</t>
    </r>
    <r>
      <rPr>
        <b/>
        <sz val="9"/>
        <color indexed="8"/>
        <rFont val="Tahoma"/>
        <family val="2"/>
      </rPr>
      <t xml:space="preserve"> and </t>
    </r>
    <r>
      <rPr>
        <b/>
        <sz val="9"/>
        <color indexed="10"/>
        <rFont val="Tahoma"/>
        <family val="2"/>
      </rPr>
      <t>PAYMENTS</t>
    </r>
    <r>
      <rPr>
        <b/>
        <sz val="9"/>
        <color indexed="8"/>
        <rFont val="Tahoma"/>
        <family val="2"/>
      </rPr>
      <t xml:space="preserve"> to </t>
    </r>
    <r>
      <rPr>
        <b/>
        <sz val="9"/>
        <color indexed="10"/>
        <rFont val="Tahoma"/>
        <family val="2"/>
      </rPr>
      <t>Separate Addresses</t>
    </r>
    <r>
      <rPr>
        <b/>
        <sz val="9"/>
        <color indexed="8"/>
        <rFont val="Tahoma"/>
        <family val="2"/>
      </rPr>
      <t>, as below.</t>
    </r>
  </si>
  <si>
    <r>
      <rPr>
        <b/>
        <u val="single"/>
        <sz val="9"/>
        <color indexed="8"/>
        <rFont val="Tahoma"/>
        <family val="2"/>
      </rPr>
      <t xml:space="preserve">Mail </t>
    </r>
    <r>
      <rPr>
        <b/>
        <i/>
        <u val="single"/>
        <sz val="9"/>
        <color indexed="10"/>
        <rFont val="Tahoma"/>
        <family val="2"/>
      </rPr>
      <t>PAYMENTS</t>
    </r>
    <r>
      <rPr>
        <b/>
        <u val="single"/>
        <sz val="9"/>
        <color indexed="8"/>
        <rFont val="Tahoma"/>
        <family val="2"/>
      </rPr>
      <t xml:space="preserve"> to:</t>
    </r>
  </si>
  <si>
    <r>
      <rPr>
        <b/>
        <sz val="9"/>
        <color indexed="8"/>
        <rFont val="Tahoma"/>
        <family val="2"/>
      </rPr>
      <t xml:space="preserve">SHIP To </t>
    </r>
    <r>
      <rPr>
        <b/>
        <i/>
        <sz val="9"/>
        <color indexed="8"/>
        <rFont val="Tahoma"/>
        <family val="2"/>
      </rPr>
      <t>(</t>
    </r>
    <r>
      <rPr>
        <b/>
        <i/>
        <sz val="9"/>
        <color indexed="10"/>
        <rFont val="Tahoma"/>
        <family val="2"/>
      </rPr>
      <t>all fields REQUIRED</t>
    </r>
    <r>
      <rPr>
        <b/>
        <i/>
        <sz val="9"/>
        <color indexed="8"/>
        <rFont val="Tahoma"/>
        <family val="2"/>
      </rPr>
      <t>)</t>
    </r>
    <r>
      <rPr>
        <b/>
        <sz val="9"/>
        <color indexed="8"/>
        <rFont val="Tahoma"/>
        <family val="2"/>
      </rPr>
      <t>:</t>
    </r>
  </si>
  <si>
    <r>
      <rPr>
        <b/>
        <sz val="9"/>
        <color indexed="8"/>
        <rFont val="Tahoma"/>
        <family val="2"/>
      </rPr>
      <t xml:space="preserve">Reconnecting Youth Leader Behavior Posters </t>
    </r>
    <r>
      <rPr>
        <sz val="9"/>
        <color indexed="8"/>
        <rFont val="Tahoma"/>
        <family val="2"/>
      </rPr>
      <t xml:space="preserve">(set of 2)                            </t>
    </r>
    <r>
      <rPr>
        <i/>
        <sz val="9"/>
        <color indexed="8"/>
        <rFont val="Tahoma"/>
        <family val="2"/>
      </rPr>
      <t xml:space="preserve">                                                                                                                  (Group Building Behaviors, Life Skills Training Behaviors)</t>
    </r>
  </si>
  <si>
    <r>
      <t xml:space="preserve">Reconnecting Youth Student Workbook </t>
    </r>
    <r>
      <rPr>
        <sz val="9"/>
        <color indexed="8"/>
        <rFont val="Tahoma"/>
        <family val="2"/>
      </rPr>
      <t xml:space="preserve">(single copy)                                                                                                                                                   </t>
    </r>
    <r>
      <rPr>
        <i/>
        <sz val="9"/>
        <color indexed="8"/>
        <rFont val="Tahoma"/>
        <family val="2"/>
      </rPr>
      <t>(The RY Student Workbook is consumable -- every new RY Student needs their own copy)</t>
    </r>
  </si>
  <si>
    <r>
      <rPr>
        <b/>
        <sz val="9"/>
        <color indexed="8"/>
        <rFont val="Tahoma"/>
        <family val="2"/>
      </rPr>
      <t>Reconnecting Youth Curriculum Kit</t>
    </r>
    <r>
      <rPr>
        <sz val="9"/>
        <color indexed="8"/>
        <rFont val="Tahoma"/>
        <family val="2"/>
      </rPr>
      <t xml:space="preserve">                                              </t>
    </r>
    <r>
      <rPr>
        <i/>
        <sz val="9"/>
        <color indexed="8"/>
        <rFont val="Tahoma"/>
        <family val="2"/>
      </rPr>
      <t>(The RY Curriculum Kit includes the lesson plans, Modules 1-5, and one copy of the RY Student Workbook)</t>
    </r>
  </si>
  <si>
    <r>
      <rPr>
        <b/>
        <i/>
        <sz val="9"/>
        <rFont val="Tahoma"/>
        <family val="2"/>
      </rPr>
      <t xml:space="preserve">Coping and Support Training (CAST) Curriculum Kit              </t>
    </r>
    <r>
      <rPr>
        <i/>
        <sz val="9"/>
        <rFont val="Tahoma"/>
        <family val="2"/>
      </rPr>
      <t xml:space="preserve">(The CAST Curriculum Kit includes the Leader Guide with lesson plans, one copy of the CAST Student Notebook and all Teaching Aids and Posters) </t>
    </r>
  </si>
  <si>
    <r>
      <t>CAST Student Notebook</t>
    </r>
    <r>
      <rPr>
        <sz val="9"/>
        <color indexed="8"/>
        <rFont val="Tahoma"/>
        <family val="2"/>
      </rPr>
      <t xml:space="preserve"> (single copy)                                   </t>
    </r>
    <r>
      <rPr>
        <i/>
        <sz val="9"/>
        <color indexed="8"/>
        <rFont val="Tahoma"/>
        <family val="2"/>
      </rPr>
      <t>(The CAST Student Notebook is consumable -- every new CAST Student needs their own copy)</t>
    </r>
  </si>
  <si>
    <r>
      <t xml:space="preserve">RY Daily Session History Log </t>
    </r>
    <r>
      <rPr>
        <sz val="9"/>
        <color indexed="8"/>
        <rFont val="Tahoma"/>
        <family val="2"/>
      </rPr>
      <t xml:space="preserve">(LHL) </t>
    </r>
    <r>
      <rPr>
        <i/>
        <sz val="9"/>
        <color indexed="8"/>
        <rFont val="Tahoma"/>
        <family val="2"/>
      </rPr>
      <t xml:space="preserve">                                                                                                                                                                                    NOTE: sent electronically with permission to duplicate</t>
    </r>
  </si>
  <si>
    <t>City</t>
  </si>
  <si>
    <t>State/Province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</si>
  <si>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</si>
  <si>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</si>
  <si>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</si>
  <si>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</si>
  <si>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</si>
  <si>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</si>
  <si>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</si>
  <si>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</si>
  <si>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</si>
  <si>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</si>
  <si>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</si>
  <si>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</si>
  <si>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</si>
  <si>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</si>
  <si>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</si>
  <si>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</si>
  <si>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</si>
  <si>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</si>
  <si>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</si>
  <si>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</si>
  <si>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</si>
  <si>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</si>
  <si>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</si>
  <si>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</si>
  <si>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</si>
  <si>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</si>
  <si>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</si>
  <si>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</si>
  <si>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</si>
  <si>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</si>
  <si>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</si>
  <si>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</si>
  <si>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</si>
  <si>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</si>
  <si>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</si>
  <si>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</si>
  <si>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</si>
  <si>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</si>
  <si>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</si>
  <si>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</si>
  <si>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</si>
  <si>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</si>
  <si>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</si>
  <si>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WY</t>
  </si>
  <si>
    <t>AB</t>
  </si>
  <si>
    <t>NB</t>
  </si>
  <si>
    <t>NL</t>
  </si>
  <si>
    <t>NS</t>
  </si>
  <si>
    <t>ON</t>
  </si>
  <si>
    <t>PE</t>
  </si>
  <si>
    <t>QC</t>
  </si>
  <si>
    <t>SK</t>
  </si>
  <si>
    <t xml:space="preserve">1. Complete the entire "ship to" section above.                                                                                                                                                            2. Identify the program you are ordering for: Reconnecting Youth materials are listed first, in blue; CAST materials are listed second, in green. You may order from both sections.                                                                                                                             3. Select the materials you want and fill in the quantity ("Quant") you wish to order. The total, sales tax and shipping costs will self-populate. You may adjust the quantities at any time.                                                                                                                                                                                                                                               4. Confirm and note the TOTAL (including any applicable tax) for your records.                                                                                                 5. Email or Fax Purchase Order Form to RY Inc. Information Coordinator, contacts listed above.                                                                                             7. Mail payment to RY Inc. Bookkeeper, address listed above. </t>
  </si>
  <si>
    <r>
      <t xml:space="preserve">                           </t>
    </r>
    <r>
      <rPr>
        <b/>
        <sz val="9"/>
        <color indexed="10"/>
        <rFont val="Tahoma"/>
        <family val="2"/>
      </rPr>
      <t xml:space="preserve">FREE Shipping! </t>
    </r>
    <r>
      <rPr>
        <sz val="9"/>
        <color indexed="8"/>
        <rFont val="Tahoma"/>
        <family val="2"/>
      </rPr>
      <t xml:space="preserve">                                                                                                                                                                                                                         </t>
    </r>
    <r>
      <rPr>
        <b/>
        <sz val="9"/>
        <color indexed="8"/>
        <rFont val="Tahoma"/>
        <family val="2"/>
      </rPr>
      <t>RY Program Goals Posters</t>
    </r>
    <r>
      <rPr>
        <sz val="9"/>
        <color indexed="8"/>
        <rFont val="Tahoma"/>
        <family val="2"/>
      </rPr>
      <t xml:space="preserve"> (set of 3)                                       </t>
    </r>
    <r>
      <rPr>
        <i/>
        <sz val="9"/>
        <color indexed="8"/>
        <rFont val="Tahoma"/>
        <family val="2"/>
      </rPr>
      <t>(School Achievement, Drug Use Control, Mood Management</t>
    </r>
    <r>
      <rPr>
        <sz val="9"/>
        <color indexed="8"/>
        <rFont val="Tahoma"/>
        <family val="2"/>
      </rPr>
      <t>)</t>
    </r>
  </si>
  <si>
    <r>
      <t xml:space="preserve">                              </t>
    </r>
    <r>
      <rPr>
        <b/>
        <sz val="9"/>
        <color indexed="10"/>
        <rFont val="Tahoma"/>
        <family val="2"/>
      </rPr>
      <t xml:space="preserve">FREE Shipping!  </t>
    </r>
    <r>
      <rPr>
        <b/>
        <sz val="9"/>
        <color indexed="8"/>
        <rFont val="Tahoma"/>
        <family val="2"/>
      </rPr>
      <t xml:space="preserve">                                                                                                                                                                                                                       CAST Program Goals Posters </t>
    </r>
    <r>
      <rPr>
        <sz val="9"/>
        <color indexed="8"/>
        <rFont val="Tahoma"/>
        <family val="2"/>
      </rPr>
      <t xml:space="preserve">(set of 3)    </t>
    </r>
    <r>
      <rPr>
        <b/>
        <sz val="9"/>
        <color indexed="8"/>
        <rFont val="Tahoma"/>
        <family val="2"/>
      </rPr>
      <t xml:space="preserve">                                                                                                                                                                             </t>
    </r>
    <r>
      <rPr>
        <i/>
        <sz val="9"/>
        <color indexed="8"/>
        <rFont val="Tahoma"/>
        <family val="2"/>
      </rPr>
      <t>(School Achievement, Drug Use Control, Mood Management)</t>
    </r>
  </si>
  <si>
    <r>
      <t xml:space="preserve">                              </t>
    </r>
    <r>
      <rPr>
        <b/>
        <sz val="9"/>
        <color indexed="10"/>
        <rFont val="Tahoma"/>
        <family val="2"/>
      </rPr>
      <t xml:space="preserve">FREE Shipping! </t>
    </r>
    <r>
      <rPr>
        <b/>
        <sz val="9"/>
        <color indexed="8"/>
        <rFont val="Tahoma"/>
        <family val="2"/>
      </rPr>
      <t xml:space="preserve">                                                                                                                                                                                                                        CAST Leader Behavior Posters </t>
    </r>
    <r>
      <rPr>
        <sz val="9"/>
        <color indexed="8"/>
        <rFont val="Tahoma"/>
        <family val="2"/>
      </rPr>
      <t xml:space="preserve">(set of both </t>
    </r>
    <r>
      <rPr>
        <i/>
        <sz val="9"/>
        <color indexed="8"/>
        <rFont val="Tahoma"/>
        <family val="2"/>
      </rPr>
      <t>Group Building Behaviors</t>
    </r>
    <r>
      <rPr>
        <sz val="9"/>
        <color indexed="8"/>
        <rFont val="Tahoma"/>
        <family val="2"/>
      </rPr>
      <t xml:space="preserve"> and </t>
    </r>
    <r>
      <rPr>
        <i/>
        <sz val="9"/>
        <color indexed="8"/>
        <rFont val="Tahoma"/>
        <family val="2"/>
      </rPr>
      <t>Life Skills Training Behaviors</t>
    </r>
    <r>
      <rPr>
        <sz val="9"/>
        <color indexed="8"/>
        <rFont val="Tahoma"/>
        <family val="2"/>
      </rPr>
      <t>)</t>
    </r>
  </si>
  <si>
    <t>Reconnecting Youth Online Training</t>
  </si>
  <si>
    <r>
      <t xml:space="preserve">RY Administrator Online Tutorial                                                                                                                                                                                    </t>
    </r>
    <r>
      <rPr>
        <i/>
        <sz val="9"/>
        <color indexed="8"/>
        <rFont val="Tahoma"/>
        <family val="2"/>
      </rPr>
      <t>NOTE: Personalized access instructions sent electronically</t>
    </r>
  </si>
  <si>
    <t>CAST Online Training</t>
  </si>
  <si>
    <r>
      <t xml:space="preserve">CAST Administrator Online Tutorial                                                                                                                                                                                    </t>
    </r>
    <r>
      <rPr>
        <i/>
        <sz val="9"/>
        <color indexed="8"/>
        <rFont val="Tahoma"/>
        <family val="2"/>
      </rPr>
      <t>NOTE: Personalized access instructions sent electronically</t>
    </r>
  </si>
  <si>
    <r>
      <t>Personal and Social Skills Inventory</t>
    </r>
    <r>
      <rPr>
        <sz val="9"/>
        <color indexed="8"/>
        <rFont val="Tahoma"/>
        <family val="2"/>
      </rPr>
      <t xml:space="preserve"> (PSSI) — </t>
    </r>
    <r>
      <rPr>
        <b/>
        <i/>
        <sz val="9"/>
        <color indexed="8"/>
        <rFont val="Tahoma"/>
        <family val="2"/>
      </rPr>
      <t xml:space="preserve">Set of 36 </t>
    </r>
    <r>
      <rPr>
        <i/>
        <sz val="9"/>
        <color indexed="8"/>
        <rFont val="Tahoma"/>
        <family val="2"/>
      </rPr>
      <t xml:space="preserve">               (Enough for 3 data points for one group of 12 youth)</t>
    </r>
  </si>
  <si>
    <r>
      <t>Drug Involvement Scale for Adolescents</t>
    </r>
    <r>
      <rPr>
        <sz val="9"/>
        <color indexed="8"/>
        <rFont val="Tahoma"/>
        <family val="2"/>
      </rPr>
      <t xml:space="preserve"> (DISA) — </t>
    </r>
    <r>
      <rPr>
        <b/>
        <i/>
        <sz val="9"/>
        <color indexed="8"/>
        <rFont val="Tahoma"/>
        <family val="2"/>
      </rPr>
      <t>Set of 36</t>
    </r>
    <r>
      <rPr>
        <i/>
        <sz val="9"/>
        <color indexed="8"/>
        <rFont val="Tahoma"/>
        <family val="2"/>
      </rPr>
      <t xml:space="preserve">                                                                                                                               (Enough for 3 data points for one group of 12 youth)</t>
    </r>
  </si>
  <si>
    <r>
      <t xml:space="preserve">Group Social Support Checklist </t>
    </r>
    <r>
      <rPr>
        <sz val="9"/>
        <color indexed="8"/>
        <rFont val="Tahoma"/>
        <family val="2"/>
      </rPr>
      <t xml:space="preserve">(GSS) — </t>
    </r>
    <r>
      <rPr>
        <b/>
        <i/>
        <sz val="9"/>
        <color indexed="8"/>
        <rFont val="Tahoma"/>
        <family val="2"/>
      </rPr>
      <t>Set of 60</t>
    </r>
    <r>
      <rPr>
        <i/>
        <sz val="9"/>
        <color indexed="8"/>
        <rFont val="Tahoma"/>
        <family val="2"/>
      </rPr>
      <t xml:space="preserve">                (Enough for 5 data points for one group of 12 youth)</t>
    </r>
  </si>
  <si>
    <r>
      <t xml:space="preserve">Leader Social Support Checklist </t>
    </r>
    <r>
      <rPr>
        <sz val="9"/>
        <color indexed="8"/>
        <rFont val="Tahoma"/>
        <family val="2"/>
      </rPr>
      <t xml:space="preserve">(LSS) — </t>
    </r>
    <r>
      <rPr>
        <b/>
        <i/>
        <sz val="9"/>
        <color indexed="8"/>
        <rFont val="Tahoma"/>
        <family val="2"/>
      </rPr>
      <t xml:space="preserve">Set of 60                </t>
    </r>
    <r>
      <rPr>
        <i/>
        <sz val="9"/>
        <color indexed="8"/>
        <rFont val="Tahoma"/>
        <family val="2"/>
      </rPr>
      <t>(Enough for 5 data points for one group of 12 youth)</t>
    </r>
  </si>
  <si>
    <r>
      <t xml:space="preserve">Leader Fidelity Checklists: Group Building and Life Skills Training Behaviors </t>
    </r>
    <r>
      <rPr>
        <sz val="9"/>
        <color indexed="8"/>
        <rFont val="Tahoma"/>
        <family val="2"/>
      </rPr>
      <t xml:space="preserve">(GBB/LSTB) — </t>
    </r>
    <r>
      <rPr>
        <b/>
        <i/>
        <sz val="9"/>
        <color indexed="8"/>
        <rFont val="Tahoma"/>
        <family val="2"/>
      </rPr>
      <t xml:space="preserve">Set of 20               </t>
    </r>
    <r>
      <rPr>
        <i/>
        <sz val="9"/>
        <color indexed="8"/>
        <rFont val="Tahoma"/>
        <family val="2"/>
      </rPr>
      <t>(Enough for observer and/or self-assessment 1x/week throughout each RY class)</t>
    </r>
  </si>
  <si>
    <r>
      <rPr>
        <b/>
        <sz val="9"/>
        <color indexed="8"/>
        <rFont val="Tahoma"/>
        <family val="2"/>
      </rPr>
      <t xml:space="preserve">High School Questionnaire </t>
    </r>
    <r>
      <rPr>
        <sz val="9"/>
        <color indexed="8"/>
        <rFont val="Tahoma"/>
        <family val="2"/>
      </rPr>
      <t xml:space="preserve">(HSQ)  — </t>
    </r>
    <r>
      <rPr>
        <b/>
        <i/>
        <sz val="9"/>
        <color indexed="8"/>
        <rFont val="Tahoma"/>
        <family val="2"/>
      </rPr>
      <t xml:space="preserve">Set of 12                      </t>
    </r>
    <r>
      <rPr>
        <i/>
        <sz val="9"/>
        <color indexed="8"/>
        <rFont val="Tahoma"/>
        <family val="2"/>
      </rPr>
      <t>(We recommend 3 data points for each RY class)</t>
    </r>
  </si>
  <si>
    <r>
      <t>Student Outcomes Inventory</t>
    </r>
    <r>
      <rPr>
        <sz val="9"/>
        <color indexed="8"/>
        <rFont val="Tahoma"/>
        <family val="2"/>
      </rPr>
      <t xml:space="preserve"> (SOI) — </t>
    </r>
    <r>
      <rPr>
        <b/>
        <i/>
        <sz val="9"/>
        <color indexed="8"/>
        <rFont val="Tahoma"/>
        <family val="2"/>
      </rPr>
      <t xml:space="preserve">Set of 24                                                                                                                                                           </t>
    </r>
    <r>
      <rPr>
        <i/>
        <sz val="9"/>
        <color indexed="8"/>
        <rFont val="Tahoma"/>
        <family val="2"/>
      </rPr>
      <t>(Enough for 3 data points for one group of 8 youth)</t>
    </r>
  </si>
  <si>
    <r>
      <t>Personal and Social Skills Inventory</t>
    </r>
    <r>
      <rPr>
        <sz val="9"/>
        <color indexed="8"/>
        <rFont val="Tahoma"/>
        <family val="2"/>
      </rPr>
      <t xml:space="preserve"> (PSSI) — </t>
    </r>
    <r>
      <rPr>
        <b/>
        <i/>
        <sz val="9"/>
        <color indexed="8"/>
        <rFont val="Tahoma"/>
        <family val="2"/>
      </rPr>
      <t xml:space="preserve">Set of 24                                                                                                                                          </t>
    </r>
    <r>
      <rPr>
        <i/>
        <sz val="9"/>
        <color indexed="8"/>
        <rFont val="Tahoma"/>
        <family val="2"/>
      </rPr>
      <t>(Enough for 3 data points for one group of 8 youth)</t>
    </r>
  </si>
  <si>
    <r>
      <t>Drug Involvement Scale for Adolescents</t>
    </r>
    <r>
      <rPr>
        <sz val="9"/>
        <color indexed="8"/>
        <rFont val="Tahoma"/>
        <family val="2"/>
      </rPr>
      <t xml:space="preserve"> (DISA) — </t>
    </r>
    <r>
      <rPr>
        <b/>
        <i/>
        <sz val="9"/>
        <color indexed="8"/>
        <rFont val="Tahoma"/>
        <family val="2"/>
      </rPr>
      <t xml:space="preserve">Set of 24                                                                                                                                  </t>
    </r>
    <r>
      <rPr>
        <i/>
        <sz val="9"/>
        <color indexed="8"/>
        <rFont val="Tahoma"/>
        <family val="2"/>
      </rPr>
      <t>(Enough for 3 data points for one group of 8 youth)</t>
    </r>
  </si>
  <si>
    <r>
      <t xml:space="preserve">Group Social Support Checklist </t>
    </r>
    <r>
      <rPr>
        <sz val="9"/>
        <color indexed="8"/>
        <rFont val="Tahoma"/>
        <family val="2"/>
      </rPr>
      <t xml:space="preserve">(GSS) — </t>
    </r>
    <r>
      <rPr>
        <b/>
        <i/>
        <sz val="9"/>
        <color indexed="8"/>
        <rFont val="Tahoma"/>
        <family val="2"/>
      </rPr>
      <t xml:space="preserve">Set of 8                                                                                                                                                         </t>
    </r>
    <r>
      <rPr>
        <i/>
        <sz val="9"/>
        <color indexed="8"/>
        <rFont val="Tahoma"/>
        <family val="2"/>
      </rPr>
      <t>(We recommend 1 data point for one group of 8 youth)</t>
    </r>
  </si>
  <si>
    <r>
      <t xml:space="preserve">High School Questionnaire </t>
    </r>
    <r>
      <rPr>
        <sz val="9"/>
        <color indexed="8"/>
        <rFont val="Tahoma"/>
        <family val="2"/>
      </rPr>
      <t xml:space="preserve">(HSQ) — </t>
    </r>
    <r>
      <rPr>
        <b/>
        <i/>
        <sz val="9"/>
        <color indexed="8"/>
        <rFont val="Tahoma"/>
        <family val="2"/>
      </rPr>
      <t xml:space="preserve">Set of 8                                                                                                                                                             </t>
    </r>
    <r>
      <rPr>
        <i/>
        <sz val="9"/>
        <color indexed="8"/>
        <rFont val="Tahoma"/>
        <family val="2"/>
      </rPr>
      <t>(We recommend 3 data points for each CAST group)</t>
    </r>
  </si>
  <si>
    <t>+ $6.70 S/H</t>
  </si>
  <si>
    <t>+ $18.11 S/H</t>
  </si>
  <si>
    <t>+ $4.47 S/H</t>
  </si>
  <si>
    <r>
      <t>Student Outcomes Inventory</t>
    </r>
    <r>
      <rPr>
        <sz val="9"/>
        <color indexed="8"/>
        <rFont val="Tahoma"/>
        <family val="2"/>
      </rPr>
      <t xml:space="preserve"> (SOI) — </t>
    </r>
    <r>
      <rPr>
        <b/>
        <i/>
        <sz val="9"/>
        <color indexed="8"/>
        <rFont val="Tahoma"/>
        <family val="2"/>
      </rPr>
      <t xml:space="preserve">Set of 36                                                                                                                                                           </t>
    </r>
    <r>
      <rPr>
        <i/>
        <sz val="9"/>
        <color indexed="8"/>
        <rFont val="Tahoma"/>
        <family val="2"/>
      </rPr>
      <t>(Enough for 3 data points for one group of 12 youth)</t>
    </r>
  </si>
  <si>
    <t>VA</t>
  </si>
  <si>
    <t>WA</t>
  </si>
  <si>
    <t>NT</t>
  </si>
  <si>
    <t>NU</t>
  </si>
  <si>
    <t>YT</t>
  </si>
  <si>
    <t>DC</t>
  </si>
  <si>
    <r>
      <t>RY</t>
    </r>
    <r>
      <rPr>
        <sz val="9"/>
        <color indexed="8"/>
        <rFont val="Tahoma"/>
        <family val="2"/>
      </rPr>
      <t xml:space="preserve"> </t>
    </r>
    <r>
      <rPr>
        <b/>
        <u val="single"/>
        <sz val="9"/>
        <color indexed="8"/>
        <rFont val="Tahoma"/>
        <family val="2"/>
      </rPr>
      <t>Module 1</t>
    </r>
    <r>
      <rPr>
        <b/>
        <sz val="9"/>
        <color indexed="8"/>
        <rFont val="Tahoma"/>
        <family val="2"/>
      </rPr>
      <t>:</t>
    </r>
    <r>
      <rPr>
        <sz val="9"/>
        <color indexed="8"/>
        <rFont val="Tahoma"/>
        <family val="2"/>
      </rPr>
      <t xml:space="preserve"> </t>
    </r>
    <r>
      <rPr>
        <b/>
        <i/>
        <sz val="9"/>
        <color indexed="8"/>
        <rFont val="Tahoma"/>
        <family val="2"/>
      </rPr>
      <t>Getting Started</t>
    </r>
    <r>
      <rPr>
        <i/>
        <sz val="9"/>
        <color indexed="8"/>
        <rFont val="Tahoma"/>
        <family val="2"/>
      </rPr>
      <t xml:space="preserve"> </t>
    </r>
    <r>
      <rPr>
        <sz val="9"/>
        <color indexed="8"/>
        <rFont val="Tahoma"/>
        <family val="2"/>
      </rPr>
      <t xml:space="preserve">(single copy)                                            </t>
    </r>
    <r>
      <rPr>
        <i/>
        <sz val="9"/>
        <color indexed="8"/>
        <rFont val="Tahoma"/>
        <family val="2"/>
      </rPr>
      <t>(SORRY: Currently unavailable)</t>
    </r>
  </si>
  <si>
    <t>N/A</t>
  </si>
  <si>
    <t>Sejin Jun, Bookkeeper</t>
  </si>
  <si>
    <t>12138 Mukilteo Speedway, Ste. M203</t>
  </si>
  <si>
    <t>Mukilteo, WA 98275</t>
  </si>
  <si>
    <t xml:space="preserve">Orders </t>
  </si>
  <si>
    <t>info@reconnectingyouth.com</t>
  </si>
  <si>
    <t>RY &amp; CAST Programs, LLC., Harbour Pointe</t>
  </si>
  <si>
    <r>
      <rPr>
        <b/>
        <sz val="9"/>
        <color indexed="8"/>
        <rFont val="Tahoma"/>
        <family val="2"/>
      </rPr>
      <t xml:space="preserve">High School Questionnaire </t>
    </r>
    <r>
      <rPr>
        <sz val="9"/>
        <color indexed="8"/>
        <rFont val="Tahoma"/>
        <family val="2"/>
      </rPr>
      <t xml:space="preserve">(HSQ)  — </t>
    </r>
    <r>
      <rPr>
        <b/>
        <i/>
        <sz val="9"/>
        <color indexed="8"/>
        <rFont val="Tahoma"/>
        <family val="2"/>
      </rPr>
      <t xml:space="preserve">Set of 36                </t>
    </r>
    <r>
      <rPr>
        <i/>
        <sz val="9"/>
        <color indexed="8"/>
        <rFont val="Tahoma"/>
        <family val="2"/>
      </rPr>
      <t>(Enough for 3 data points for one group of 12 youth)</t>
    </r>
  </si>
  <si>
    <r>
      <rPr>
        <b/>
        <sz val="9"/>
        <color indexed="8"/>
        <rFont val="Tahoma"/>
        <family val="2"/>
      </rPr>
      <t xml:space="preserve"> High School Questionnaire </t>
    </r>
    <r>
      <rPr>
        <sz val="9"/>
        <color indexed="8"/>
        <rFont val="Tahoma"/>
        <family val="2"/>
      </rPr>
      <t xml:space="preserve">(HSQ)  — </t>
    </r>
    <r>
      <rPr>
        <b/>
        <i/>
        <sz val="9"/>
        <color indexed="8"/>
        <rFont val="Tahoma"/>
        <family val="2"/>
      </rPr>
      <t xml:space="preserve">Set of 24                </t>
    </r>
    <r>
      <rPr>
        <i/>
        <sz val="9"/>
        <color indexed="8"/>
        <rFont val="Tahoma"/>
        <family val="2"/>
      </rPr>
      <t>(Enough for 3 data points for one group of 8 youth)</t>
    </r>
  </si>
  <si>
    <t>SUBTOTAL, RY Material (from pg. 3)</t>
  </si>
  <si>
    <t>For WA state only:                                                                                                                                                                                            WA=9.6%</t>
  </si>
  <si>
    <r>
      <rPr>
        <b/>
        <sz val="9"/>
        <color indexed="8"/>
        <rFont val="Tahoma"/>
        <family val="2"/>
      </rPr>
      <t xml:space="preserve">NEW! RY &amp; Social and Emotional Learning (SEL) Aligned: </t>
    </r>
    <r>
      <rPr>
        <sz val="9"/>
        <color indexed="8"/>
        <rFont val="Tahoma"/>
        <family val="2"/>
      </rPr>
      <t xml:space="preserve">            A Professional Development Workshop</t>
    </r>
  </si>
  <si>
    <r>
      <rPr>
        <b/>
        <sz val="9"/>
        <color indexed="8"/>
        <rFont val="Tahoma"/>
        <family val="2"/>
      </rPr>
      <t>NA</t>
    </r>
    <r>
      <rPr>
        <sz val="9"/>
        <color indexed="8"/>
        <rFont val="Tahoma"/>
        <family val="2"/>
      </rPr>
      <t xml:space="preserve"> S/H</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</si>
</sst>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
    <numFmt numFmtId="170" formatCode="&quot;$&quot;#,##0"/>
    <numFmt numFmtId="171" formatCode="&quot;$&quot;#,##0.000"/>
    <numFmt numFmtId="172" formatCode="[$-409]dddd\,\ mmmm\ dd\,\ yyyy"/>
    <numFmt numFmtId="173" formatCode="[$-409]h:mm:ss\ AM/PM"/>
    <numFmt numFmtId="174" formatCode="&quot;$&quot;#,##0.000_);[Red]\(&quot;$&quot;#,##0.000\)"/>
  </numFmts>
  <fonts count="78">
    <font>
      <sz val="11"/>
      <color theme="1"/>
      <name val="Calibri"/>
      <family val="2"/>
    </font>
    <font>
      <sz val="11"/>
      <color indexed="8"/>
      <name val="Calibri"/>
      <family val="2"/>
    </font>
    <font>
      <b/>
      <sz val="9"/>
      <color indexed="8"/>
      <name val="Tahoma"/>
      <family val="2"/>
    </font>
    <font>
      <sz val="9"/>
      <color indexed="8"/>
      <name val="Tahoma"/>
      <family val="2"/>
    </font>
    <font>
      <b/>
      <i/>
      <sz val="9"/>
      <color indexed="8"/>
      <name val="Tahoma"/>
      <family val="2"/>
    </font>
    <font>
      <b/>
      <u val="single"/>
      <sz val="9"/>
      <color indexed="8"/>
      <name val="Tahoma"/>
      <family val="2"/>
    </font>
    <font>
      <i/>
      <sz val="9"/>
      <color indexed="8"/>
      <name val="Tahoma"/>
      <family val="2"/>
    </font>
    <font>
      <sz val="9"/>
      <name val="Tahoma"/>
      <family val="2"/>
    </font>
    <font>
      <b/>
      <sz val="9"/>
      <color indexed="10"/>
      <name val="Tahoma"/>
      <family val="2"/>
    </font>
    <font>
      <i/>
      <sz val="9"/>
      <name val="Tahoma"/>
      <family val="2"/>
    </font>
    <font>
      <b/>
      <i/>
      <sz val="9"/>
      <name val="Tahoma"/>
      <family val="2"/>
    </font>
    <font>
      <b/>
      <i/>
      <u val="single"/>
      <sz val="9"/>
      <color indexed="10"/>
      <name val="Tahoma"/>
      <family val="2"/>
    </font>
    <font>
      <b/>
      <i/>
      <sz val="9"/>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sz val="22"/>
      <color indexed="23"/>
      <name val="Arial Black"/>
      <family val="2"/>
    </font>
    <font>
      <sz val="11"/>
      <color indexed="8"/>
      <name val="Tahoma"/>
      <family val="2"/>
    </font>
    <font>
      <b/>
      <sz val="10"/>
      <color indexed="8"/>
      <name val="Tahoma"/>
      <family val="2"/>
    </font>
    <font>
      <b/>
      <sz val="9"/>
      <color indexed="9"/>
      <name val="Tahoma"/>
      <family val="2"/>
    </font>
    <font>
      <b/>
      <sz val="12"/>
      <color indexed="8"/>
      <name val="Tahoma"/>
      <family val="2"/>
    </font>
    <font>
      <b/>
      <sz val="20"/>
      <color indexed="23"/>
      <name val="Tahoma"/>
      <family val="2"/>
    </font>
    <font>
      <b/>
      <sz val="10"/>
      <color indexed="9"/>
      <name val="Tahoma"/>
      <family val="2"/>
    </font>
    <font>
      <i/>
      <sz val="10"/>
      <color indexed="63"/>
      <name val="Tahoma"/>
      <family val="2"/>
    </font>
    <font>
      <b/>
      <sz val="10"/>
      <color indexed="63"/>
      <name val="Tahoma"/>
      <family val="2"/>
    </font>
    <font>
      <b/>
      <sz val="12"/>
      <color indexed="9"/>
      <name val="Tahoma"/>
      <family val="2"/>
    </font>
    <font>
      <b/>
      <sz val="7"/>
      <color indexed="6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ahoma"/>
      <family val="2"/>
    </font>
    <font>
      <sz val="9"/>
      <color theme="1"/>
      <name val="Tahoma"/>
      <family val="2"/>
    </font>
    <font>
      <b/>
      <sz val="9"/>
      <color rgb="FF000000"/>
      <name val="Tahoma"/>
      <family val="2"/>
    </font>
    <font>
      <sz val="10"/>
      <color theme="1"/>
      <name val="Tahoma"/>
      <family val="2"/>
    </font>
    <font>
      <sz val="22"/>
      <color rgb="FF7F7F7F"/>
      <name val="Arial Black"/>
      <family val="2"/>
    </font>
    <font>
      <sz val="11"/>
      <color theme="1"/>
      <name val="Tahoma"/>
      <family val="2"/>
    </font>
    <font>
      <b/>
      <sz val="10"/>
      <color theme="1"/>
      <name val="Tahoma"/>
      <family val="2"/>
    </font>
    <font>
      <b/>
      <u val="single"/>
      <sz val="9"/>
      <color theme="1"/>
      <name val="Tahoma"/>
      <family val="2"/>
    </font>
    <font>
      <b/>
      <sz val="9"/>
      <color rgb="FFFFFFFF"/>
      <name val="Tahoma"/>
      <family val="2"/>
    </font>
    <font>
      <b/>
      <sz val="9"/>
      <color rgb="FFFF0000"/>
      <name val="Tahoma"/>
      <family val="2"/>
    </font>
    <font>
      <i/>
      <sz val="9"/>
      <color theme="1"/>
      <name val="Tahoma"/>
      <family val="2"/>
    </font>
    <font>
      <b/>
      <sz val="12"/>
      <color theme="1"/>
      <name val="Tahoma"/>
      <family val="2"/>
    </font>
    <font>
      <b/>
      <sz val="10"/>
      <color theme="0"/>
      <name val="Tahoma"/>
      <family val="2"/>
    </font>
    <font>
      <b/>
      <sz val="12"/>
      <color theme="0"/>
      <name val="Tahoma"/>
      <family val="2"/>
    </font>
    <font>
      <i/>
      <sz val="10"/>
      <color theme="1" tint="0.34999001026153564"/>
      <name val="Tahoma"/>
      <family val="2"/>
    </font>
    <font>
      <b/>
      <sz val="10"/>
      <color theme="1" tint="0.34999001026153564"/>
      <name val="Tahoma"/>
      <family val="2"/>
    </font>
    <font>
      <b/>
      <sz val="20"/>
      <color rgb="FF808080"/>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0000"/>
        <bgColor indexed="64"/>
      </patternFill>
    </fill>
    <fill>
      <patternFill patternType="solid">
        <fgColor rgb="FFB8CCE4"/>
        <bgColor indexed="64"/>
      </patternFill>
    </fill>
    <fill>
      <patternFill patternType="solid">
        <fgColor rgb="FF76923C"/>
        <bgColor indexed="64"/>
      </patternFill>
    </fill>
    <fill>
      <patternFill patternType="solid">
        <fgColor theme="1" tint="0.24998000264167786"/>
        <bgColor indexed="64"/>
      </patternFill>
    </fill>
    <fill>
      <patternFill patternType="solid">
        <fgColor theme="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style="medium"/>
      <right style="thick"/>
      <top>
        <color indexed="63"/>
      </top>
      <bottom>
        <color indexed="63"/>
      </bottom>
    </border>
    <border>
      <left style="medium"/>
      <right style="medium"/>
      <top>
        <color indexed="63"/>
      </top>
      <bottom>
        <color indexed="63"/>
      </bottom>
    </border>
    <border>
      <left style="medium"/>
      <right style="medium"/>
      <top style="medium"/>
      <bottom style="thick"/>
    </border>
    <border>
      <left style="medium"/>
      <right style="medium"/>
      <top>
        <color indexed="63"/>
      </top>
      <bottom style="medium"/>
    </border>
    <border>
      <left style="medium"/>
      <right style="thick"/>
      <top style="medium"/>
      <bottom style="medium"/>
    </border>
    <border>
      <left style="medium"/>
      <right style="thick"/>
      <top style="medium"/>
      <bottom>
        <color indexed="63"/>
      </bottom>
    </border>
    <border>
      <left style="thick"/>
      <right style="medium"/>
      <top>
        <color indexed="63"/>
      </top>
      <bottom style="medium"/>
    </border>
    <border>
      <left>
        <color indexed="63"/>
      </left>
      <right style="thick"/>
      <top>
        <color indexed="63"/>
      </top>
      <bottom style="medium"/>
    </border>
    <border>
      <left style="thick"/>
      <right style="medium"/>
      <top>
        <color indexed="63"/>
      </top>
      <bottom>
        <color indexed="63"/>
      </bottom>
    </border>
    <border>
      <left style="thick"/>
      <right>
        <color indexed="63"/>
      </right>
      <top>
        <color indexed="63"/>
      </top>
      <bottom style="medium"/>
    </border>
    <border>
      <left style="thick"/>
      <right>
        <color indexed="63"/>
      </right>
      <top style="medium"/>
      <bottom style="medium"/>
    </border>
    <border>
      <left style="thick"/>
      <right>
        <color indexed="63"/>
      </right>
      <top>
        <color indexed="63"/>
      </top>
      <bottom>
        <color indexed="63"/>
      </bottom>
    </border>
    <border>
      <left style="thick"/>
      <right style="medium"/>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ck"/>
      <top>
        <color indexed="63"/>
      </top>
      <bottom style="medium"/>
    </border>
    <border>
      <left style="thick"/>
      <right style="medium"/>
      <top style="medium"/>
      <bottom>
        <color indexed="63"/>
      </bottom>
    </border>
    <border>
      <left style="medium"/>
      <right style="medium"/>
      <top>
        <color indexed="63"/>
      </top>
      <bottom style="thick"/>
    </border>
    <border>
      <left style="medium"/>
      <right style="thick"/>
      <top>
        <color indexed="63"/>
      </top>
      <bottom style="thick"/>
    </border>
    <border>
      <left>
        <color indexed="63"/>
      </left>
      <right style="thick"/>
      <top style="medium"/>
      <bottom style="medium"/>
    </border>
    <border>
      <left style="medium"/>
      <right>
        <color indexed="63"/>
      </right>
      <top style="medium"/>
      <bottom style="thick"/>
    </border>
    <border>
      <left>
        <color indexed="63"/>
      </left>
      <right style="thick"/>
      <top style="medium"/>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color indexed="63"/>
      </right>
      <top style="thick"/>
      <bottom style="thick"/>
    </border>
    <border>
      <left>
        <color indexed="63"/>
      </left>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ck"/>
      <bottom>
        <color indexed="63"/>
      </bottom>
    </border>
    <border>
      <left>
        <color indexed="63"/>
      </left>
      <right style="thick"/>
      <top style="thick"/>
      <bottom>
        <color indexed="63"/>
      </bottom>
    </border>
    <border>
      <left style="medium"/>
      <right>
        <color indexed="63"/>
      </right>
      <top>
        <color indexed="63"/>
      </top>
      <bottom style="thick"/>
    </border>
    <border>
      <left style="medium"/>
      <right>
        <color indexed="63"/>
      </right>
      <top style="medium"/>
      <bottom style="medium"/>
    </border>
    <border>
      <left style="medium"/>
      <right style="thick"/>
      <top style="medium"/>
      <bottom style="thick"/>
    </border>
    <border>
      <left style="thick"/>
      <right style="medium"/>
      <top style="thick"/>
      <bottom>
        <color indexed="63"/>
      </bottom>
    </border>
    <border>
      <left>
        <color indexed="63"/>
      </left>
      <right>
        <color indexed="63"/>
      </right>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2">
    <xf numFmtId="0" fontId="0" fillId="0" borderId="0" xfId="0" applyFont="1" applyAlignment="1">
      <alignment/>
    </xf>
    <xf numFmtId="8" fontId="61" fillId="0" borderId="10" xfId="0" applyNumberFormat="1" applyFont="1" applyBorder="1" applyAlignment="1" applyProtection="1">
      <alignment horizontal="center" vertical="center" wrapText="1"/>
      <protection/>
    </xf>
    <xf numFmtId="0" fontId="62" fillId="33" borderId="10" xfId="0" applyFont="1" applyFill="1" applyBorder="1" applyAlignment="1" applyProtection="1">
      <alignment horizontal="center" vertical="center" wrapText="1"/>
      <protection/>
    </xf>
    <xf numFmtId="8" fontId="63" fillId="0" borderId="10" xfId="0" applyNumberFormat="1" applyFont="1" applyBorder="1" applyAlignment="1" applyProtection="1">
      <alignment horizontal="center" vertical="center" wrapText="1"/>
      <protection/>
    </xf>
    <xf numFmtId="0" fontId="61" fillId="33" borderId="10" xfId="0" applyFont="1" applyFill="1" applyBorder="1" applyAlignment="1" applyProtection="1">
      <alignment horizontal="center" vertical="center" wrapText="1"/>
      <protection/>
    </xf>
    <xf numFmtId="0" fontId="61" fillId="33" borderId="11" xfId="0"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Alignment="1">
      <alignment wrapText="1"/>
    </xf>
    <xf numFmtId="0" fontId="61" fillId="0" borderId="0" xfId="0" applyFont="1" applyAlignment="1" applyProtection="1">
      <alignment vertical="top" wrapText="1"/>
      <protection/>
    </xf>
    <xf numFmtId="0" fontId="61" fillId="0" borderId="12" xfId="0" applyFont="1" applyBorder="1" applyAlignment="1" applyProtection="1">
      <alignment wrapText="1"/>
      <protection/>
    </xf>
    <xf numFmtId="0" fontId="61" fillId="0" borderId="13" xfId="0" applyFont="1" applyBorder="1" applyAlignment="1" applyProtection="1">
      <alignment wrapText="1"/>
      <protection/>
    </xf>
    <xf numFmtId="0" fontId="62" fillId="0" borderId="14" xfId="0" applyFont="1" applyBorder="1" applyAlignment="1" applyProtection="1">
      <alignment horizontal="center" vertical="center" wrapText="1"/>
      <protection locked="0"/>
    </xf>
    <xf numFmtId="8" fontId="61" fillId="0" borderId="15" xfId="0" applyNumberFormat="1" applyFont="1" applyBorder="1" applyAlignment="1" applyProtection="1">
      <alignment horizontal="center" vertical="center" wrapText="1"/>
      <protection/>
    </xf>
    <xf numFmtId="8" fontId="61" fillId="0" borderId="10" xfId="0" applyNumberFormat="1" applyFont="1" applyBorder="1" applyAlignment="1" applyProtection="1">
      <alignment horizontal="center" wrapText="1"/>
      <protection/>
    </xf>
    <xf numFmtId="49" fontId="62" fillId="33" borderId="10" xfId="0" applyNumberFormat="1" applyFont="1" applyFill="1" applyBorder="1" applyAlignment="1" applyProtection="1">
      <alignment horizontal="center" wrapText="1"/>
      <protection/>
    </xf>
    <xf numFmtId="8" fontId="61" fillId="0" borderId="14" xfId="0" applyNumberFormat="1" applyFont="1" applyBorder="1" applyAlignment="1" applyProtection="1">
      <alignment horizontal="center" wrapText="1"/>
      <protection/>
    </xf>
    <xf numFmtId="49" fontId="62" fillId="33" borderId="14" xfId="0" applyNumberFormat="1" applyFont="1" applyFill="1" applyBorder="1" applyAlignment="1" applyProtection="1">
      <alignment horizontal="center" wrapText="1"/>
      <protection/>
    </xf>
    <xf numFmtId="49" fontId="62" fillId="33" borderId="10" xfId="0" applyNumberFormat="1" applyFont="1" applyFill="1" applyBorder="1" applyAlignment="1" applyProtection="1">
      <alignment horizontal="center" vertical="center" wrapText="1"/>
      <protection/>
    </xf>
    <xf numFmtId="8" fontId="61" fillId="0" borderId="16" xfId="0" applyNumberFormat="1" applyFont="1" applyBorder="1" applyAlignment="1" applyProtection="1">
      <alignment horizontal="center" vertical="center" wrapText="1"/>
      <protection/>
    </xf>
    <xf numFmtId="168" fontId="61" fillId="33" borderId="14" xfId="0" applyNumberFormat="1" applyFont="1" applyFill="1" applyBorder="1" applyAlignment="1" applyProtection="1">
      <alignment horizontal="center" vertical="center" wrapText="1"/>
      <protection/>
    </xf>
    <xf numFmtId="168" fontId="62" fillId="34" borderId="17" xfId="0" applyNumberFormat="1" applyFont="1" applyFill="1" applyBorder="1" applyAlignment="1" applyProtection="1">
      <alignment horizontal="center" vertical="center" wrapText="1"/>
      <protection/>
    </xf>
    <xf numFmtId="168" fontId="62" fillId="0" borderId="18" xfId="0" applyNumberFormat="1" applyFont="1" applyBorder="1" applyAlignment="1" applyProtection="1">
      <alignment horizontal="center" vertical="center" wrapText="1"/>
      <protection/>
    </xf>
    <xf numFmtId="8" fontId="61" fillId="0" borderId="14" xfId="0" applyNumberFormat="1" applyFont="1" applyBorder="1" applyAlignment="1" applyProtection="1">
      <alignment horizontal="center" vertical="center" wrapText="1"/>
      <protection/>
    </xf>
    <xf numFmtId="0" fontId="62" fillId="33" borderId="14" xfId="0" applyFont="1" applyFill="1" applyBorder="1" applyAlignment="1" applyProtection="1">
      <alignment horizontal="center" vertical="center" wrapText="1"/>
      <protection/>
    </xf>
    <xf numFmtId="8" fontId="63" fillId="0" borderId="14" xfId="0" applyNumberFormat="1" applyFont="1" applyBorder="1" applyAlignment="1" applyProtection="1">
      <alignment horizontal="center" vertical="center" wrapText="1"/>
      <protection/>
    </xf>
    <xf numFmtId="0" fontId="61" fillId="33" borderId="14" xfId="0" applyFont="1" applyFill="1" applyBorder="1" applyAlignment="1" applyProtection="1">
      <alignment horizontal="center" vertical="center" wrapText="1"/>
      <protection/>
    </xf>
    <xf numFmtId="0" fontId="61" fillId="33" borderId="19" xfId="0" applyFont="1" applyFill="1" applyBorder="1" applyAlignment="1" applyProtection="1">
      <alignment horizontal="center" vertical="center" wrapText="1"/>
      <protection/>
    </xf>
    <xf numFmtId="8" fontId="61" fillId="0" borderId="20" xfId="0" applyNumberFormat="1" applyFont="1" applyBorder="1" applyAlignment="1" applyProtection="1">
      <alignment horizontal="center" wrapText="1"/>
      <protection/>
    </xf>
    <xf numFmtId="0" fontId="62" fillId="33" borderId="14" xfId="0" applyFont="1" applyFill="1" applyBorder="1" applyAlignment="1" applyProtection="1">
      <alignment horizontal="center" wrapText="1"/>
      <protection/>
    </xf>
    <xf numFmtId="0" fontId="62" fillId="0" borderId="14" xfId="0" applyFont="1" applyBorder="1" applyAlignment="1" applyProtection="1">
      <alignment horizontal="center" wrapText="1"/>
      <protection/>
    </xf>
    <xf numFmtId="8" fontId="64" fillId="0" borderId="14" xfId="0" applyNumberFormat="1" applyFont="1" applyFill="1" applyBorder="1" applyAlignment="1" applyProtection="1">
      <alignment horizontal="center" vertical="center" wrapText="1"/>
      <protection/>
    </xf>
    <xf numFmtId="168" fontId="64" fillId="0" borderId="21" xfId="0" applyNumberFormat="1" applyFont="1" applyFill="1" applyBorder="1" applyAlignment="1" applyProtection="1">
      <alignment horizontal="center" vertical="center" wrapText="1"/>
      <protection/>
    </xf>
    <xf numFmtId="168" fontId="64" fillId="0" borderId="15" xfId="0" applyNumberFormat="1" applyFont="1" applyFill="1" applyBorder="1" applyAlignment="1" applyProtection="1">
      <alignment horizontal="center" vertical="center" wrapText="1"/>
      <protection/>
    </xf>
    <xf numFmtId="168" fontId="64" fillId="0" borderId="22" xfId="0" applyNumberFormat="1" applyFont="1" applyFill="1" applyBorder="1" applyAlignment="1" applyProtection="1">
      <alignment horizontal="center" vertical="center" wrapText="1"/>
      <protection/>
    </xf>
    <xf numFmtId="0" fontId="65" fillId="0" borderId="0" xfId="0" applyFont="1" applyAlignment="1" applyProtection="1">
      <alignment vertical="top" wrapText="1"/>
      <protection locked="0"/>
    </xf>
    <xf numFmtId="0" fontId="66"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66" fillId="0" borderId="0" xfId="0" applyFont="1" applyAlignment="1" applyProtection="1">
      <alignment/>
      <protection locked="0"/>
    </xf>
    <xf numFmtId="0" fontId="66" fillId="0" borderId="0" xfId="0" applyFont="1" applyBorder="1" applyAlignment="1" applyProtection="1">
      <alignment/>
      <protection locked="0"/>
    </xf>
    <xf numFmtId="0" fontId="62" fillId="0" borderId="0" xfId="0" applyFont="1" applyBorder="1" applyAlignment="1" applyProtection="1">
      <alignment vertical="top" wrapText="1"/>
      <protection locked="0"/>
    </xf>
    <xf numFmtId="0" fontId="67" fillId="0" borderId="0" xfId="0" applyFont="1" applyBorder="1" applyAlignment="1" applyProtection="1">
      <alignment vertical="top" wrapText="1"/>
      <protection locked="0"/>
    </xf>
    <xf numFmtId="0" fontId="68" fillId="0" borderId="0" xfId="0" applyFont="1" applyBorder="1" applyAlignment="1" applyProtection="1">
      <alignment horizontal="left" vertical="center" wrapText="1"/>
      <protection locked="0"/>
    </xf>
    <xf numFmtId="0" fontId="62" fillId="0" borderId="0" xfId="0" applyFont="1" applyBorder="1" applyAlignment="1" applyProtection="1">
      <alignment horizontal="left" vertical="center" wrapText="1"/>
      <protection locked="0"/>
    </xf>
    <xf numFmtId="0" fontId="66" fillId="0" borderId="0" xfId="0" applyFont="1" applyAlignment="1" applyProtection="1">
      <alignment horizontal="left" vertical="center"/>
      <protection locked="0"/>
    </xf>
    <xf numFmtId="0" fontId="62" fillId="0" borderId="0" xfId="53" applyFont="1" applyBorder="1" applyAlignment="1" applyProtection="1">
      <alignment horizontal="left" vertical="center" wrapText="1"/>
      <protection locked="0"/>
    </xf>
    <xf numFmtId="0" fontId="0" fillId="0" borderId="0" xfId="0" applyBorder="1" applyAlignment="1" applyProtection="1">
      <alignment/>
      <protection locked="0"/>
    </xf>
    <xf numFmtId="0" fontId="68" fillId="0" borderId="0" xfId="0" applyFont="1" applyAlignment="1" applyProtection="1">
      <alignment/>
      <protection locked="0"/>
    </xf>
    <xf numFmtId="0" fontId="61" fillId="0" borderId="0" xfId="0" applyFont="1" applyAlignment="1" applyProtection="1">
      <alignment/>
      <protection locked="0"/>
    </xf>
    <xf numFmtId="0" fontId="62" fillId="0" borderId="0" xfId="0" applyFont="1" applyBorder="1" applyAlignment="1" applyProtection="1">
      <alignment/>
      <protection locked="0"/>
    </xf>
    <xf numFmtId="0" fontId="69" fillId="35" borderId="23" xfId="0" applyFont="1" applyFill="1" applyBorder="1" applyAlignment="1" applyProtection="1">
      <alignment horizontal="center" vertical="center" wrapText="1"/>
      <protection locked="0"/>
    </xf>
    <xf numFmtId="0" fontId="69" fillId="35" borderId="10" xfId="0" applyFont="1" applyFill="1" applyBorder="1" applyAlignment="1" applyProtection="1">
      <alignment horizontal="center" wrapText="1"/>
      <protection locked="0"/>
    </xf>
    <xf numFmtId="0" fontId="69" fillId="35" borderId="24" xfId="0" applyFont="1" applyFill="1" applyBorder="1" applyAlignment="1" applyProtection="1">
      <alignment horizontal="center" wrapText="1"/>
      <protection locked="0"/>
    </xf>
    <xf numFmtId="0" fontId="70" fillId="0" borderId="25" xfId="0" applyFont="1" applyBorder="1" applyAlignment="1" applyProtection="1">
      <alignment horizontal="center" wrapText="1"/>
      <protection locked="0"/>
    </xf>
    <xf numFmtId="0" fontId="61" fillId="0" borderId="23" xfId="0" applyFont="1" applyBorder="1" applyAlignment="1" applyProtection="1">
      <alignment horizontal="left" vertical="top" wrapText="1" indent="1"/>
      <protection locked="0"/>
    </xf>
    <xf numFmtId="0" fontId="0" fillId="0" borderId="0" xfId="0" applyFont="1" applyAlignment="1" applyProtection="1">
      <alignment wrapText="1"/>
      <protection locked="0"/>
    </xf>
    <xf numFmtId="0" fontId="69" fillId="35" borderId="23" xfId="0" applyFont="1" applyFill="1" applyBorder="1" applyAlignment="1" applyProtection="1">
      <alignment horizontal="center" wrapText="1"/>
      <protection locked="0"/>
    </xf>
    <xf numFmtId="0" fontId="67" fillId="27" borderId="26" xfId="0" applyFont="1" applyFill="1" applyBorder="1" applyAlignment="1" applyProtection="1">
      <alignment horizontal="center" vertical="center" wrapText="1"/>
      <protection locked="0"/>
    </xf>
    <xf numFmtId="0" fontId="67" fillId="27" borderId="27" xfId="0" applyFont="1" applyFill="1" applyBorder="1" applyAlignment="1" applyProtection="1">
      <alignment horizontal="center" vertical="center" wrapText="1"/>
      <protection locked="0"/>
    </xf>
    <xf numFmtId="0" fontId="61" fillId="0" borderId="28" xfId="0" applyFont="1" applyBorder="1" applyAlignment="1" applyProtection="1">
      <alignment horizontal="left" vertical="center" wrapText="1" indent="1"/>
      <protection locked="0"/>
    </xf>
    <xf numFmtId="0" fontId="69" fillId="35" borderId="29" xfId="0" applyFont="1" applyFill="1" applyBorder="1" applyAlignment="1" applyProtection="1">
      <alignment horizontal="center" wrapText="1"/>
      <protection locked="0"/>
    </xf>
    <xf numFmtId="0" fontId="69" fillId="35" borderId="30" xfId="0" applyFont="1" applyFill="1" applyBorder="1" applyAlignment="1" applyProtection="1">
      <alignment horizontal="center" wrapText="1"/>
      <protection locked="0"/>
    </xf>
    <xf numFmtId="0" fontId="69" fillId="35" borderId="0" xfId="0" applyFont="1" applyFill="1" applyBorder="1" applyAlignment="1" applyProtection="1">
      <alignment horizontal="center" wrapText="1"/>
      <protection locked="0"/>
    </xf>
    <xf numFmtId="0" fontId="69" fillId="35" borderId="31" xfId="0" applyFont="1" applyFill="1" applyBorder="1" applyAlignment="1" applyProtection="1">
      <alignment horizontal="center" wrapText="1"/>
      <protection locked="0"/>
    </xf>
    <xf numFmtId="0" fontId="69" fillId="35" borderId="32" xfId="0" applyFont="1" applyFill="1" applyBorder="1" applyAlignment="1" applyProtection="1">
      <alignment horizontal="center" wrapText="1"/>
      <protection locked="0"/>
    </xf>
    <xf numFmtId="0" fontId="69" fillId="35" borderId="27" xfId="0" applyFont="1" applyFill="1" applyBorder="1" applyAlignment="1" applyProtection="1">
      <alignment horizontal="center" wrapText="1"/>
      <protection locked="0"/>
    </xf>
    <xf numFmtId="0" fontId="69" fillId="35" borderId="12" xfId="0" applyFont="1" applyFill="1" applyBorder="1" applyAlignment="1" applyProtection="1">
      <alignment horizontal="center" wrapText="1"/>
      <protection locked="0"/>
    </xf>
    <xf numFmtId="0" fontId="69" fillId="35" borderId="13" xfId="0" applyFont="1" applyFill="1" applyBorder="1" applyAlignment="1" applyProtection="1">
      <alignment horizontal="center" wrapText="1"/>
      <protection locked="0"/>
    </xf>
    <xf numFmtId="0" fontId="61" fillId="0" borderId="28" xfId="0" applyFont="1" applyBorder="1" applyAlignment="1" applyProtection="1">
      <alignment horizontal="left" wrapText="1" indent="1"/>
      <protection locked="0"/>
    </xf>
    <xf numFmtId="0" fontId="71" fillId="0" borderId="26" xfId="0" applyFont="1" applyBorder="1" applyAlignment="1" applyProtection="1">
      <alignment horizontal="left" vertical="top" wrapText="1" indent="1"/>
      <protection locked="0"/>
    </xf>
    <xf numFmtId="0" fontId="61" fillId="0" borderId="33" xfId="0" applyFont="1" applyBorder="1" applyAlignment="1" applyProtection="1">
      <alignment horizontal="left" wrapText="1" indent="1"/>
      <protection locked="0"/>
    </xf>
    <xf numFmtId="0" fontId="71" fillId="0" borderId="34" xfId="0" applyFont="1" applyBorder="1" applyAlignment="1" applyProtection="1">
      <alignment horizontal="left" vertical="top" wrapText="1" indent="1"/>
      <protection locked="0"/>
    </xf>
    <xf numFmtId="0" fontId="68" fillId="0" borderId="0" xfId="0" applyFont="1" applyAlignment="1" applyProtection="1">
      <alignment horizontal="left" vertical="center"/>
      <protection locked="0"/>
    </xf>
    <xf numFmtId="0" fontId="62" fillId="0" borderId="0" xfId="0" applyFont="1" applyAlignment="1" applyProtection="1">
      <alignment horizontal="left" vertical="center"/>
      <protection locked="0"/>
    </xf>
    <xf numFmtId="0" fontId="72" fillId="36" borderId="35" xfId="0" applyFont="1" applyFill="1" applyBorder="1" applyAlignment="1" applyProtection="1">
      <alignment horizontal="center" vertical="center" wrapText="1"/>
      <protection locked="0"/>
    </xf>
    <xf numFmtId="0" fontId="72" fillId="36" borderId="36" xfId="0" applyFont="1" applyFill="1" applyBorder="1" applyAlignment="1" applyProtection="1">
      <alignment horizontal="center" vertical="center" wrapText="1"/>
      <protection locked="0"/>
    </xf>
    <xf numFmtId="0" fontId="72" fillId="36" borderId="37" xfId="0" applyFont="1" applyFill="1" applyBorder="1" applyAlignment="1" applyProtection="1">
      <alignment horizontal="center" vertical="center" wrapText="1"/>
      <protection locked="0"/>
    </xf>
    <xf numFmtId="0" fontId="62" fillId="0" borderId="15" xfId="0" applyFont="1" applyBorder="1" applyAlignment="1" applyProtection="1">
      <alignment horizontal="center" vertical="center" wrapText="1"/>
      <protection locked="0"/>
    </xf>
    <xf numFmtId="0" fontId="62" fillId="0" borderId="20" xfId="0" applyFont="1" applyBorder="1" applyAlignment="1" applyProtection="1">
      <alignment horizontal="center" vertical="center" wrapText="1"/>
      <protection locked="0"/>
    </xf>
    <xf numFmtId="8" fontId="62" fillId="0" borderId="15" xfId="0" applyNumberFormat="1" applyFont="1" applyBorder="1" applyAlignment="1" applyProtection="1">
      <alignment horizontal="center" vertical="center" wrapText="1"/>
      <protection/>
    </xf>
    <xf numFmtId="0" fontId="62" fillId="0" borderId="20" xfId="0" applyFont="1" applyBorder="1" applyAlignment="1" applyProtection="1">
      <alignment horizontal="center" vertical="center" wrapText="1"/>
      <protection/>
    </xf>
    <xf numFmtId="168" fontId="62" fillId="27" borderId="22" xfId="44" applyNumberFormat="1" applyFont="1" applyFill="1" applyBorder="1" applyAlignment="1" applyProtection="1">
      <alignment horizontal="center" vertical="center" wrapText="1"/>
      <protection/>
    </xf>
    <xf numFmtId="168" fontId="62" fillId="27" borderId="38" xfId="44" applyNumberFormat="1" applyFont="1" applyFill="1" applyBorder="1" applyAlignment="1" applyProtection="1">
      <alignment horizontal="center" vertical="center" wrapText="1"/>
      <protection/>
    </xf>
    <xf numFmtId="0" fontId="72" fillId="37" borderId="26" xfId="0" applyFont="1" applyFill="1" applyBorder="1" applyAlignment="1" applyProtection="1">
      <alignment horizontal="center" vertical="center" wrapText="1"/>
      <protection locked="0"/>
    </xf>
    <xf numFmtId="0" fontId="72" fillId="37" borderId="12" xfId="0" applyFont="1" applyFill="1" applyBorder="1" applyAlignment="1" applyProtection="1">
      <alignment horizontal="center" vertical="center" wrapText="1"/>
      <protection locked="0"/>
    </xf>
    <xf numFmtId="0" fontId="72" fillId="37" borderId="24" xfId="0" applyFont="1" applyFill="1" applyBorder="1" applyAlignment="1" applyProtection="1">
      <alignment horizontal="center" vertical="center" wrapText="1"/>
      <protection locked="0"/>
    </xf>
    <xf numFmtId="0" fontId="62" fillId="0" borderId="13" xfId="0" applyFont="1" applyBorder="1" applyAlignment="1" applyProtection="1">
      <alignment horizontal="center" wrapText="1"/>
      <protection locked="0"/>
    </xf>
    <xf numFmtId="0" fontId="62" fillId="0" borderId="12" xfId="0" applyFont="1" applyBorder="1" applyAlignment="1" applyProtection="1">
      <alignment horizontal="center" wrapText="1"/>
      <protection locked="0"/>
    </xf>
    <xf numFmtId="168" fontId="62" fillId="27" borderId="22" xfId="0" applyNumberFormat="1" applyFont="1" applyFill="1" applyBorder="1" applyAlignment="1" applyProtection="1">
      <alignment horizontal="center" vertical="center" wrapText="1"/>
      <protection/>
    </xf>
    <xf numFmtId="168" fontId="62" fillId="27" borderId="38" xfId="0" applyNumberFormat="1" applyFont="1" applyFill="1" applyBorder="1" applyAlignment="1" applyProtection="1">
      <alignment horizontal="center" vertical="center" wrapText="1"/>
      <protection/>
    </xf>
    <xf numFmtId="0" fontId="62" fillId="0" borderId="39" xfId="0" applyFont="1" applyBorder="1" applyAlignment="1" applyProtection="1">
      <alignment horizontal="left" vertical="center" wrapText="1" indent="1"/>
      <protection locked="0"/>
    </xf>
    <xf numFmtId="0" fontId="62" fillId="0" borderId="23" xfId="0" applyFont="1" applyBorder="1" applyAlignment="1" applyProtection="1">
      <alignment horizontal="left" vertical="center" wrapText="1" indent="1"/>
      <protection locked="0"/>
    </xf>
    <xf numFmtId="0" fontId="67" fillId="0" borderId="0" xfId="0" applyFont="1" applyBorder="1" applyAlignment="1" applyProtection="1">
      <alignment vertical="top" wrapText="1"/>
      <protection locked="0"/>
    </xf>
    <xf numFmtId="0" fontId="61" fillId="0" borderId="39" xfId="0" applyFont="1" applyBorder="1" applyAlignment="1" applyProtection="1">
      <alignment horizontal="left" vertical="center" wrapText="1" indent="1"/>
      <protection locked="0"/>
    </xf>
    <xf numFmtId="0" fontId="61" fillId="0" borderId="25" xfId="0" applyFont="1" applyBorder="1" applyAlignment="1" applyProtection="1">
      <alignment horizontal="left" vertical="center" wrapText="1" indent="1"/>
      <protection locked="0"/>
    </xf>
    <xf numFmtId="0" fontId="61" fillId="0" borderId="23" xfId="0" applyFont="1" applyBorder="1" applyAlignment="1" applyProtection="1">
      <alignment horizontal="left" vertical="center" wrapText="1" indent="1"/>
      <protection locked="0"/>
    </xf>
    <xf numFmtId="0" fontId="62" fillId="33" borderId="15" xfId="0" applyFont="1" applyFill="1" applyBorder="1" applyAlignment="1" applyProtection="1">
      <alignment horizontal="center" vertical="center" wrapText="1"/>
      <protection locked="0"/>
    </xf>
    <xf numFmtId="0" fontId="62" fillId="33" borderId="20" xfId="0" applyFont="1" applyFill="1" applyBorder="1" applyAlignment="1" applyProtection="1">
      <alignment horizontal="center" vertical="center" wrapText="1"/>
      <protection locked="0"/>
    </xf>
    <xf numFmtId="168" fontId="62" fillId="33" borderId="15" xfId="44" applyNumberFormat="1" applyFont="1" applyFill="1" applyBorder="1" applyAlignment="1" applyProtection="1">
      <alignment horizontal="center" vertical="center" wrapText="1"/>
      <protection/>
    </xf>
    <xf numFmtId="168" fontId="62" fillId="33" borderId="20" xfId="44" applyNumberFormat="1" applyFont="1" applyFill="1" applyBorder="1" applyAlignment="1" applyProtection="1">
      <alignment horizontal="center" vertical="center" wrapText="1"/>
      <protection/>
    </xf>
    <xf numFmtId="168" fontId="62" fillId="0" borderId="15" xfId="44" applyNumberFormat="1" applyFont="1" applyBorder="1" applyAlignment="1" applyProtection="1">
      <alignment horizontal="center" vertical="center" wrapText="1"/>
      <protection/>
    </xf>
    <xf numFmtId="168" fontId="62" fillId="0" borderId="20" xfId="44" applyNumberFormat="1" applyFont="1" applyBorder="1" applyAlignment="1" applyProtection="1">
      <alignment horizontal="center" vertical="center" wrapText="1"/>
      <protection/>
    </xf>
    <xf numFmtId="8" fontId="61" fillId="0" borderId="15" xfId="0" applyNumberFormat="1" applyFont="1" applyBorder="1" applyAlignment="1" applyProtection="1">
      <alignment horizontal="center" vertical="center" wrapText="1"/>
      <protection/>
    </xf>
    <xf numFmtId="8" fontId="61" fillId="0" borderId="20" xfId="0" applyNumberFormat="1" applyFont="1" applyBorder="1" applyAlignment="1" applyProtection="1">
      <alignment horizontal="center" vertical="center" wrapText="1"/>
      <protection/>
    </xf>
    <xf numFmtId="0" fontId="62" fillId="0" borderId="18" xfId="0" applyFont="1" applyBorder="1" applyAlignment="1" applyProtection="1">
      <alignment horizontal="center" vertical="center" wrapText="1"/>
      <protection locked="0"/>
    </xf>
    <xf numFmtId="0" fontId="62" fillId="0" borderId="18" xfId="0" applyFont="1" applyBorder="1" applyAlignment="1" applyProtection="1">
      <alignment horizontal="center" vertical="center" wrapText="1"/>
      <protection/>
    </xf>
    <xf numFmtId="0" fontId="62" fillId="34" borderId="22" xfId="0" applyFont="1" applyFill="1" applyBorder="1" applyAlignment="1" applyProtection="1">
      <alignment horizontal="center" vertical="center" wrapText="1"/>
      <protection/>
    </xf>
    <xf numFmtId="0" fontId="62" fillId="34" borderId="17" xfId="0" applyFont="1" applyFill="1" applyBorder="1" applyAlignment="1" applyProtection="1">
      <alignment horizontal="center" vertical="center" wrapText="1"/>
      <protection/>
    </xf>
    <xf numFmtId="0" fontId="62" fillId="34" borderId="38" xfId="0" applyFont="1" applyFill="1" applyBorder="1" applyAlignment="1" applyProtection="1">
      <alignment horizontal="center" vertical="center" wrapText="1"/>
      <protection/>
    </xf>
    <xf numFmtId="0" fontId="62" fillId="0" borderId="40" xfId="0" applyFont="1" applyBorder="1" applyAlignment="1" applyProtection="1">
      <alignment horizontal="center" vertical="center" wrapText="1"/>
      <protection locked="0"/>
    </xf>
    <xf numFmtId="0" fontId="62" fillId="0" borderId="40" xfId="0" applyFont="1" applyBorder="1" applyAlignment="1" applyProtection="1">
      <alignment horizontal="center" vertical="center" wrapText="1"/>
      <protection/>
    </xf>
    <xf numFmtId="0" fontId="62" fillId="34" borderId="41" xfId="0" applyFont="1" applyFill="1" applyBorder="1" applyAlignment="1" applyProtection="1">
      <alignment horizontal="center" vertical="center" wrapText="1"/>
      <protection/>
    </xf>
    <xf numFmtId="0" fontId="70" fillId="27" borderId="13" xfId="0" applyFont="1" applyFill="1" applyBorder="1" applyAlignment="1" applyProtection="1">
      <alignment horizontal="center" vertical="center" wrapText="1"/>
      <protection locked="0"/>
    </xf>
    <xf numFmtId="0" fontId="70" fillId="27" borderId="42" xfId="0" applyFont="1" applyFill="1" applyBorder="1" applyAlignment="1" applyProtection="1">
      <alignment horizontal="center" vertical="center" wrapText="1"/>
      <protection locked="0"/>
    </xf>
    <xf numFmtId="0" fontId="2" fillId="0" borderId="39" xfId="0" applyFont="1" applyBorder="1" applyAlignment="1" applyProtection="1">
      <alignment horizontal="left" vertical="center" wrapText="1" indent="1"/>
      <protection locked="0"/>
    </xf>
    <xf numFmtId="0" fontId="0" fillId="0" borderId="25" xfId="0" applyBorder="1" applyAlignment="1" applyProtection="1">
      <alignment/>
      <protection locked="0"/>
    </xf>
    <xf numFmtId="168" fontId="62" fillId="0" borderId="15" xfId="0" applyNumberFormat="1" applyFont="1" applyBorder="1" applyAlignment="1" applyProtection="1">
      <alignment horizontal="center" vertical="center" wrapText="1"/>
      <protection/>
    </xf>
    <xf numFmtId="168" fontId="62" fillId="0" borderId="20" xfId="0" applyNumberFormat="1" applyFont="1" applyBorder="1" applyAlignment="1" applyProtection="1">
      <alignment horizontal="center" vertical="center" wrapText="1"/>
      <protection/>
    </xf>
    <xf numFmtId="0" fontId="0" fillId="0" borderId="23" xfId="0" applyBorder="1" applyAlignment="1" applyProtection="1">
      <alignment horizontal="left" wrapText="1" indent="1"/>
      <protection locked="0"/>
    </xf>
    <xf numFmtId="168" fontId="62" fillId="0" borderId="18" xfId="0" applyNumberFormat="1" applyFont="1" applyBorder="1" applyAlignment="1" applyProtection="1">
      <alignment horizontal="center" vertical="center" wrapText="1"/>
      <protection/>
    </xf>
    <xf numFmtId="168" fontId="62" fillId="0" borderId="40" xfId="0" applyNumberFormat="1" applyFont="1" applyBorder="1" applyAlignment="1" applyProtection="1">
      <alignment horizontal="center" vertical="center" wrapText="1"/>
      <protection/>
    </xf>
    <xf numFmtId="168" fontId="62" fillId="27" borderId="17" xfId="0" applyNumberFormat="1" applyFont="1" applyFill="1" applyBorder="1" applyAlignment="1" applyProtection="1">
      <alignment horizontal="center" vertical="center" wrapText="1"/>
      <protection/>
    </xf>
    <xf numFmtId="168" fontId="62" fillId="27" borderId="41" xfId="0" applyNumberFormat="1" applyFont="1" applyFill="1" applyBorder="1" applyAlignment="1" applyProtection="1">
      <alignment horizontal="center" vertical="center" wrapText="1"/>
      <protection/>
    </xf>
    <xf numFmtId="8" fontId="73" fillId="38" borderId="43" xfId="0" applyNumberFormat="1" applyFont="1" applyFill="1" applyBorder="1" applyAlignment="1" applyProtection="1">
      <alignment horizontal="center" vertical="center" wrapText="1"/>
      <protection/>
    </xf>
    <xf numFmtId="0" fontId="73" fillId="38" borderId="44" xfId="0" applyFont="1" applyFill="1" applyBorder="1" applyAlignment="1" applyProtection="1">
      <alignment horizontal="center" vertical="center" wrapText="1"/>
      <protection/>
    </xf>
    <xf numFmtId="0" fontId="62" fillId="34" borderId="14" xfId="0" applyFont="1" applyFill="1" applyBorder="1" applyAlignment="1" applyProtection="1">
      <alignment horizontal="center" vertical="center" wrapText="1"/>
      <protection/>
    </xf>
    <xf numFmtId="0" fontId="67" fillId="37" borderId="45" xfId="0" applyFont="1" applyFill="1" applyBorder="1" applyAlignment="1" applyProtection="1">
      <alignment horizontal="right" vertical="center" wrapText="1"/>
      <protection locked="0"/>
    </xf>
    <xf numFmtId="0" fontId="67" fillId="37" borderId="46" xfId="0" applyFont="1" applyFill="1" applyBorder="1" applyAlignment="1" applyProtection="1">
      <alignment horizontal="right" vertical="center" wrapText="1"/>
      <protection locked="0"/>
    </xf>
    <xf numFmtId="0" fontId="67" fillId="37" borderId="47" xfId="0" applyFont="1" applyFill="1" applyBorder="1" applyAlignment="1" applyProtection="1">
      <alignment horizontal="right" vertical="center" wrapText="1"/>
      <protection locked="0"/>
    </xf>
    <xf numFmtId="168" fontId="62" fillId="0" borderId="14" xfId="0" applyNumberFormat="1" applyFont="1" applyBorder="1" applyAlignment="1" applyProtection="1">
      <alignment horizontal="center" vertical="center" wrapText="1"/>
      <protection/>
    </xf>
    <xf numFmtId="0" fontId="62" fillId="0" borderId="14" xfId="0" applyNumberFormat="1" applyFont="1" applyBorder="1" applyAlignment="1" applyProtection="1">
      <alignment horizontal="center" vertical="center" wrapText="1"/>
      <protection locked="0"/>
    </xf>
    <xf numFmtId="168" fontId="62" fillId="33" borderId="21" xfId="0" applyNumberFormat="1" applyFont="1" applyFill="1" applyBorder="1" applyAlignment="1" applyProtection="1">
      <alignment horizontal="center" vertical="center" wrapText="1"/>
      <protection/>
    </xf>
    <xf numFmtId="8" fontId="74" fillId="39" borderId="48" xfId="0" applyNumberFormat="1" applyFont="1" applyFill="1" applyBorder="1" applyAlignment="1" applyProtection="1">
      <alignment horizontal="center" vertical="center" wrapText="1"/>
      <protection/>
    </xf>
    <xf numFmtId="0" fontId="74" fillId="39" borderId="49" xfId="0"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locked="0"/>
    </xf>
    <xf numFmtId="8" fontId="7" fillId="0" borderId="14" xfId="0" applyNumberFormat="1"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67" fillId="0" borderId="28" xfId="0" applyFont="1" applyBorder="1" applyAlignment="1" applyProtection="1">
      <alignment horizontal="right" vertical="center" wrapText="1"/>
      <protection locked="0"/>
    </xf>
    <xf numFmtId="0" fontId="67" fillId="0" borderId="0" xfId="0" applyFont="1" applyBorder="1" applyAlignment="1" applyProtection="1">
      <alignment horizontal="right" vertical="center" wrapText="1"/>
      <protection locked="0"/>
    </xf>
    <xf numFmtId="0" fontId="67" fillId="0" borderId="30" xfId="0" applyFont="1" applyBorder="1" applyAlignment="1" applyProtection="1">
      <alignment horizontal="right" vertical="center" wrapText="1"/>
      <protection locked="0"/>
    </xf>
    <xf numFmtId="0" fontId="73" fillId="39" borderId="50" xfId="0" applyFont="1" applyFill="1" applyBorder="1" applyAlignment="1" applyProtection="1">
      <alignment horizontal="right" vertical="center" wrapText="1"/>
      <protection locked="0"/>
    </xf>
    <xf numFmtId="0" fontId="73" fillId="39" borderId="51" xfId="0" applyFont="1" applyFill="1" applyBorder="1" applyAlignment="1" applyProtection="1">
      <alignment horizontal="right" vertical="center" wrapText="1"/>
      <protection locked="0"/>
    </xf>
    <xf numFmtId="0" fontId="73" fillId="39" borderId="52" xfId="0" applyFont="1" applyFill="1" applyBorder="1" applyAlignment="1" applyProtection="1">
      <alignment horizontal="right" vertical="center" wrapText="1"/>
      <protection locked="0"/>
    </xf>
    <xf numFmtId="171" fontId="75" fillId="0" borderId="53" xfId="0" applyNumberFormat="1" applyFont="1" applyBorder="1" applyAlignment="1" applyProtection="1">
      <alignment horizontal="center" vertical="center" wrapText="1"/>
      <protection/>
    </xf>
    <xf numFmtId="0" fontId="76" fillId="0" borderId="54" xfId="0" applyFont="1" applyBorder="1" applyAlignment="1" applyProtection="1">
      <alignment horizontal="center" vertical="center" wrapText="1"/>
      <protection/>
    </xf>
    <xf numFmtId="0" fontId="76" fillId="0" borderId="55" xfId="0" applyFont="1" applyBorder="1" applyAlignment="1" applyProtection="1">
      <alignment horizontal="center" vertical="center" wrapText="1"/>
      <protection/>
    </xf>
    <xf numFmtId="0" fontId="76" fillId="0" borderId="52" xfId="0" applyFont="1" applyBorder="1" applyAlignment="1" applyProtection="1">
      <alignment horizontal="center" vertical="center" wrapText="1"/>
      <protection/>
    </xf>
    <xf numFmtId="0" fontId="61" fillId="0" borderId="0" xfId="0" applyFont="1" applyBorder="1" applyAlignment="1" applyProtection="1">
      <alignment horizontal="left" vertical="center" wrapText="1"/>
      <protection locked="0"/>
    </xf>
    <xf numFmtId="0" fontId="62" fillId="0" borderId="0" xfId="0" applyFont="1" applyBorder="1" applyAlignment="1" applyProtection="1">
      <alignment horizontal="left" vertical="center" wrapText="1"/>
      <protection locked="0"/>
    </xf>
    <xf numFmtId="0" fontId="61" fillId="0" borderId="0" xfId="0" applyFont="1" applyAlignment="1" applyProtection="1">
      <alignment horizontal="left"/>
      <protection locked="0"/>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67" fillId="36" borderId="56" xfId="0" applyFont="1" applyFill="1" applyBorder="1" applyAlignment="1" applyProtection="1">
      <alignment horizontal="right" vertical="center" wrapText="1"/>
      <protection locked="0"/>
    </xf>
    <xf numFmtId="0" fontId="67" fillId="36" borderId="13" xfId="0" applyFont="1" applyFill="1" applyBorder="1" applyAlignment="1" applyProtection="1">
      <alignment horizontal="right" vertical="center" wrapText="1"/>
      <protection locked="0"/>
    </xf>
    <xf numFmtId="0" fontId="67" fillId="36" borderId="16" xfId="0" applyFont="1" applyFill="1" applyBorder="1" applyAlignment="1" applyProtection="1">
      <alignment horizontal="right" vertical="center" wrapText="1"/>
      <protection locked="0"/>
    </xf>
    <xf numFmtId="0" fontId="73" fillId="38" borderId="56" xfId="0" applyFont="1" applyFill="1" applyBorder="1" applyAlignment="1" applyProtection="1">
      <alignment horizontal="right" vertical="center" wrapText="1"/>
      <protection locked="0"/>
    </xf>
    <xf numFmtId="0" fontId="73" fillId="38" borderId="13" xfId="0" applyFont="1" applyFill="1" applyBorder="1" applyAlignment="1" applyProtection="1">
      <alignment horizontal="right" vertical="center" wrapText="1"/>
      <protection locked="0"/>
    </xf>
    <xf numFmtId="0" fontId="73" fillId="38" borderId="16" xfId="0" applyFont="1" applyFill="1" applyBorder="1" applyAlignment="1" applyProtection="1">
      <alignment horizontal="right" vertical="center" wrapText="1"/>
      <protection locked="0"/>
    </xf>
    <xf numFmtId="0" fontId="62" fillId="0" borderId="20" xfId="0" applyNumberFormat="1" applyFont="1" applyBorder="1" applyAlignment="1" applyProtection="1">
      <alignment horizontal="center" vertical="center" wrapText="1"/>
      <protection locked="0"/>
    </xf>
    <xf numFmtId="0" fontId="66" fillId="0" borderId="0" xfId="0" applyFont="1" applyAlignment="1" applyProtection="1">
      <alignment horizontal="center"/>
      <protection locked="0"/>
    </xf>
    <xf numFmtId="168" fontId="62" fillId="34" borderId="22" xfId="0" applyNumberFormat="1" applyFont="1" applyFill="1" applyBorder="1" applyAlignment="1" applyProtection="1">
      <alignment horizontal="center" vertical="center" wrapText="1"/>
      <protection/>
    </xf>
    <xf numFmtId="168" fontId="62" fillId="34" borderId="38" xfId="0" applyNumberFormat="1" applyFont="1" applyFill="1" applyBorder="1" applyAlignment="1" applyProtection="1">
      <alignment horizontal="center" vertical="center" wrapText="1"/>
      <protection/>
    </xf>
    <xf numFmtId="0" fontId="72" fillId="37" borderId="35" xfId="0" applyFont="1" applyFill="1" applyBorder="1" applyAlignment="1" applyProtection="1">
      <alignment horizontal="center" vertical="center" wrapText="1"/>
      <protection locked="0"/>
    </xf>
    <xf numFmtId="0" fontId="72" fillId="37" borderId="36" xfId="0" applyFont="1" applyFill="1" applyBorder="1" applyAlignment="1" applyProtection="1">
      <alignment horizontal="center" vertical="center" wrapText="1"/>
      <protection locked="0"/>
    </xf>
    <xf numFmtId="0" fontId="72" fillId="37" borderId="37" xfId="0" applyFont="1" applyFill="1" applyBorder="1" applyAlignment="1" applyProtection="1">
      <alignment horizontal="center" vertical="center" wrapText="1"/>
      <protection locked="0"/>
    </xf>
    <xf numFmtId="0" fontId="77" fillId="0" borderId="0" xfId="0" applyFont="1" applyAlignment="1" applyProtection="1">
      <alignment vertical="top" wrapText="1"/>
      <protection locked="0"/>
    </xf>
    <xf numFmtId="0" fontId="62" fillId="34" borderId="21" xfId="0" applyFont="1" applyFill="1" applyBorder="1" applyAlignment="1" applyProtection="1">
      <alignment horizontal="center" vertical="center" wrapText="1"/>
      <protection/>
    </xf>
    <xf numFmtId="0" fontId="62" fillId="34" borderId="57" xfId="0" applyFont="1" applyFill="1" applyBorder="1" applyAlignment="1" applyProtection="1">
      <alignment horizontal="center" vertical="center" wrapText="1"/>
      <protection/>
    </xf>
    <xf numFmtId="8" fontId="62" fillId="0" borderId="20" xfId="0" applyNumberFormat="1" applyFont="1" applyBorder="1" applyAlignment="1" applyProtection="1">
      <alignment horizontal="center" vertical="center" wrapText="1"/>
      <protection/>
    </xf>
    <xf numFmtId="0" fontId="62" fillId="0" borderId="25" xfId="0" applyFont="1" applyBorder="1" applyAlignment="1" applyProtection="1">
      <alignment horizontal="left" vertical="center" wrapText="1" indent="1"/>
      <protection locked="0"/>
    </xf>
    <xf numFmtId="0" fontId="9" fillId="0" borderId="58" xfId="0" applyFont="1" applyBorder="1" applyAlignment="1" applyProtection="1">
      <alignment horizontal="left" vertical="center" wrapText="1" indent="1"/>
      <protection locked="0"/>
    </xf>
    <xf numFmtId="0" fontId="9" fillId="0" borderId="23" xfId="0" applyFont="1" applyBorder="1" applyAlignment="1" applyProtection="1">
      <alignment horizontal="left" vertical="center" wrapText="1" indent="1"/>
      <protection locked="0"/>
    </xf>
    <xf numFmtId="0" fontId="67" fillId="36" borderId="45" xfId="0" applyFont="1" applyFill="1" applyBorder="1" applyAlignment="1" applyProtection="1">
      <alignment horizontal="right" vertical="center" wrapText="1"/>
      <protection locked="0"/>
    </xf>
    <xf numFmtId="0" fontId="67" fillId="36" borderId="46" xfId="0" applyFont="1" applyFill="1" applyBorder="1" applyAlignment="1" applyProtection="1">
      <alignment horizontal="right" vertical="center" wrapText="1"/>
      <protection locked="0"/>
    </xf>
    <xf numFmtId="0" fontId="67" fillId="36" borderId="47" xfId="0" applyFont="1" applyFill="1" applyBorder="1" applyAlignment="1" applyProtection="1">
      <alignment horizontal="right" vertical="center" wrapText="1"/>
      <protection locked="0"/>
    </xf>
    <xf numFmtId="0" fontId="67" fillId="36" borderId="28" xfId="0" applyFont="1" applyFill="1" applyBorder="1" applyAlignment="1" applyProtection="1">
      <alignment horizontal="right" vertical="center" wrapText="1"/>
      <protection locked="0"/>
    </xf>
    <xf numFmtId="0" fontId="67" fillId="36" borderId="0" xfId="0" applyFont="1" applyFill="1" applyBorder="1" applyAlignment="1" applyProtection="1">
      <alignment horizontal="right" vertical="center" wrapText="1"/>
      <protection locked="0"/>
    </xf>
    <xf numFmtId="0" fontId="67" fillId="36" borderId="30" xfId="0" applyFont="1" applyFill="1" applyBorder="1" applyAlignment="1" applyProtection="1">
      <alignment horizontal="right" vertical="center" wrapText="1"/>
      <protection locked="0"/>
    </xf>
    <xf numFmtId="168" fontId="62" fillId="33" borderId="38" xfId="0" applyNumberFormat="1" applyFont="1" applyFill="1" applyBorder="1" applyAlignment="1" applyProtection="1">
      <alignment horizontal="center" vertical="center" wrapText="1"/>
      <protection/>
    </xf>
    <xf numFmtId="8" fontId="62" fillId="0" borderId="14" xfId="0" applyNumberFormat="1" applyFont="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xf>
    <xf numFmtId="0" fontId="61" fillId="0" borderId="29" xfId="0" applyFont="1" applyBorder="1" applyAlignment="1" applyProtection="1">
      <alignment horizontal="left" vertical="center" wrapText="1" indent="1"/>
      <protection locked="0"/>
    </xf>
    <xf numFmtId="0" fontId="72" fillId="37" borderId="48" xfId="0" applyFont="1" applyFill="1" applyBorder="1" applyAlignment="1" applyProtection="1">
      <alignment horizontal="center" vertical="center" wrapText="1"/>
      <protection locked="0"/>
    </xf>
    <xf numFmtId="0" fontId="72" fillId="37" borderId="59" xfId="0" applyFont="1" applyFill="1" applyBorder="1" applyAlignment="1" applyProtection="1">
      <alignment horizontal="center" vertical="center" wrapText="1"/>
      <protection locked="0"/>
    </xf>
    <xf numFmtId="0" fontId="72" fillId="37" borderId="49" xfId="0" applyFont="1" applyFill="1" applyBorder="1" applyAlignment="1" applyProtection="1">
      <alignment horizontal="center" vertical="center" wrapText="1"/>
      <protection locked="0"/>
    </xf>
    <xf numFmtId="0" fontId="67" fillId="36" borderId="50" xfId="0" applyFont="1" applyFill="1" applyBorder="1" applyAlignment="1" applyProtection="1">
      <alignment horizontal="right" vertical="center" wrapText="1"/>
      <protection locked="0"/>
    </xf>
    <xf numFmtId="0" fontId="67" fillId="36" borderId="51" xfId="0" applyFont="1" applyFill="1" applyBorder="1" applyAlignment="1" applyProtection="1">
      <alignment horizontal="right" vertical="center" wrapText="1"/>
      <protection locked="0"/>
    </xf>
    <xf numFmtId="0" fontId="67" fillId="36" borderId="11" xfId="0" applyFont="1" applyFill="1" applyBorder="1" applyAlignment="1" applyProtection="1">
      <alignment horizontal="right" vertical="center" wrapText="1"/>
      <protection locked="0"/>
    </xf>
    <xf numFmtId="0" fontId="62" fillId="0" borderId="19" xfId="0" applyFont="1" applyBorder="1" applyAlignment="1" applyProtection="1">
      <alignment horizontal="center" vertical="center" wrapText="1"/>
      <protection locked="0"/>
    </xf>
    <xf numFmtId="0" fontId="62" fillId="0" borderId="19" xfId="0" applyFont="1" applyBorder="1" applyAlignment="1" applyProtection="1">
      <alignment horizontal="center" vertical="center" wrapText="1"/>
      <protection/>
    </xf>
    <xf numFmtId="0" fontId="3" fillId="0" borderId="39" xfId="0" applyFont="1" applyBorder="1" applyAlignment="1" applyProtection="1">
      <alignment horizontal="left" vertical="center" wrapText="1" indent="1"/>
      <protection locked="0"/>
    </xf>
    <xf numFmtId="0" fontId="62" fillId="0" borderId="29" xfId="0" applyFont="1" applyBorder="1" applyAlignment="1" applyProtection="1">
      <alignment horizontal="left" vertical="center" wrapText="1"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0</xdr:row>
      <xdr:rowOff>9525</xdr:rowOff>
    </xdr:from>
    <xdr:to>
      <xdr:col>5</xdr:col>
      <xdr:colOff>0</xdr:colOff>
      <xdr:row>2</xdr:row>
      <xdr:rowOff>161925</xdr:rowOff>
    </xdr:to>
    <xdr:pic>
      <xdr:nvPicPr>
        <xdr:cNvPr id="1" name="Picture 5" descr="RYInc_hor_color[1].jpg"/>
        <xdr:cNvPicPr preferRelativeResize="1">
          <a:picLocks noChangeAspect="1"/>
        </xdr:cNvPicPr>
      </xdr:nvPicPr>
      <xdr:blipFill>
        <a:blip r:embed="rId1"/>
        <a:stretch>
          <a:fillRect/>
        </a:stretch>
      </xdr:blipFill>
      <xdr:spPr>
        <a:xfrm>
          <a:off x="5381625" y="9525"/>
          <a:ext cx="952500" cy="762000"/>
        </a:xfrm>
        <a:prstGeom prst="rect">
          <a:avLst/>
        </a:prstGeom>
        <a:noFill/>
        <a:ln w="9525" cmpd="sng">
          <a:noFill/>
        </a:ln>
      </xdr:spPr>
    </xdr:pic>
    <xdr:clientData/>
  </xdr:twoCellAnchor>
  <xdr:twoCellAnchor>
    <xdr:from>
      <xdr:col>3</xdr:col>
      <xdr:colOff>609600</xdr:colOff>
      <xdr:row>1</xdr:row>
      <xdr:rowOff>114300</xdr:rowOff>
    </xdr:from>
    <xdr:to>
      <xdr:col>4</xdr:col>
      <xdr:colOff>714375</xdr:colOff>
      <xdr:row>2</xdr:row>
      <xdr:rowOff>171450</xdr:rowOff>
    </xdr:to>
    <xdr:sp>
      <xdr:nvSpPr>
        <xdr:cNvPr id="2" name="TextBox 1"/>
        <xdr:cNvSpPr txBox="1">
          <a:spLocks noChangeArrowheads="1"/>
        </xdr:cNvSpPr>
      </xdr:nvSpPr>
      <xdr:spPr>
        <a:xfrm>
          <a:off x="5343525" y="542925"/>
          <a:ext cx="990600" cy="238125"/>
        </a:xfrm>
        <a:prstGeom prst="rect">
          <a:avLst/>
        </a:prstGeom>
        <a:solidFill>
          <a:srgbClr val="FFFFFF"/>
        </a:solidFill>
        <a:ln w="9525" cmpd="sng">
          <a:noFill/>
        </a:ln>
      </xdr:spPr>
      <xdr:txBody>
        <a:bodyPr vertOverflow="clip" wrap="square"/>
        <a:p>
          <a:pPr algn="l">
            <a:defRPr/>
          </a:pPr>
          <a:r>
            <a:rPr lang="en-US" cap="none" sz="700" b="1" i="0" u="none" baseline="0">
              <a:solidFill>
                <a:srgbClr val="333399"/>
              </a:solidFill>
              <a:latin typeface="Calibri"/>
              <a:ea typeface="Calibri"/>
              <a:cs typeface="Calibri"/>
            </a:rPr>
            <a:t>RY/CAST Programs, LLC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rridy@reconnectingyouth.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124"/>
  <sheetViews>
    <sheetView tabSelected="1" view="pageLayout" workbookViewId="0" topLeftCell="A85">
      <selection activeCell="C91" sqref="C91:C92"/>
    </sheetView>
  </sheetViews>
  <sheetFormatPr defaultColWidth="9.140625" defaultRowHeight="15"/>
  <cols>
    <col min="1" max="1" width="51.00390625" style="35" customWidth="1"/>
    <col min="2" max="2" width="13.28125" style="35" customWidth="1"/>
    <col min="3" max="3" width="6.7109375" style="35" customWidth="1"/>
    <col min="4" max="4" width="13.28125" style="35" customWidth="1"/>
    <col min="5" max="5" width="10.7109375" style="35" customWidth="1"/>
    <col min="6" max="6" width="9.140625" style="35" customWidth="1"/>
    <col min="7" max="7" width="9.140625" style="36" hidden="1" customWidth="1"/>
    <col min="8" max="8" width="9.140625" style="36" customWidth="1"/>
    <col min="9" max="15" width="9.140625" style="35" customWidth="1"/>
    <col min="16" max="16" width="9.140625" style="36" customWidth="1"/>
    <col min="17" max="16384" width="9.140625" style="35" customWidth="1"/>
  </cols>
  <sheetData>
    <row r="1" spans="1:7" ht="33.75">
      <c r="A1" s="34" t="s">
        <v>41</v>
      </c>
      <c r="B1" s="165"/>
      <c r="C1" s="159"/>
      <c r="D1" s="159"/>
      <c r="G1" s="36" t="s">
        <v>66</v>
      </c>
    </row>
    <row r="2" spans="1:7" ht="14.25" customHeight="1">
      <c r="A2" s="34"/>
      <c r="B2" s="165"/>
      <c r="C2" s="159"/>
      <c r="D2" s="159"/>
      <c r="F2" s="37"/>
      <c r="G2" s="36" t="s">
        <v>67</v>
      </c>
    </row>
    <row r="3" spans="1:7" ht="14.25" customHeight="1">
      <c r="A3" s="8" t="s">
        <v>57</v>
      </c>
      <c r="B3" s="165"/>
      <c r="C3" s="159"/>
      <c r="D3" s="159"/>
      <c r="F3" s="37"/>
      <c r="G3" s="36" t="s">
        <v>68</v>
      </c>
    </row>
    <row r="4" spans="1:16" s="38" customFormat="1" ht="24" customHeight="1" thickBot="1">
      <c r="A4" s="9" t="s">
        <v>42</v>
      </c>
      <c r="B4" s="87"/>
      <c r="C4" s="87"/>
      <c r="D4" s="87"/>
      <c r="E4" s="87"/>
      <c r="F4" s="37"/>
      <c r="G4" s="36" t="s">
        <v>69</v>
      </c>
      <c r="H4" s="36"/>
      <c r="P4" s="36"/>
    </row>
    <row r="5" spans="1:16" s="38" customFormat="1" ht="24" customHeight="1" thickBot="1">
      <c r="A5" s="9" t="s">
        <v>43</v>
      </c>
      <c r="B5" s="86"/>
      <c r="C5" s="86"/>
      <c r="D5" s="86"/>
      <c r="E5" s="86"/>
      <c r="F5" s="37"/>
      <c r="G5" s="36" t="s">
        <v>70</v>
      </c>
      <c r="H5" s="36"/>
      <c r="P5" s="36"/>
    </row>
    <row r="6" spans="1:16" s="38" customFormat="1" ht="24" customHeight="1" thickBot="1">
      <c r="A6" s="10" t="s">
        <v>44</v>
      </c>
      <c r="B6" s="86"/>
      <c r="C6" s="86"/>
      <c r="D6" s="86"/>
      <c r="E6" s="86"/>
      <c r="F6" s="37"/>
      <c r="G6" s="36" t="s">
        <v>71</v>
      </c>
      <c r="H6" s="36"/>
      <c r="P6" s="36"/>
    </row>
    <row r="7" spans="1:16" s="38" customFormat="1" ht="24" customHeight="1" thickBot="1">
      <c r="A7" s="10" t="s">
        <v>45</v>
      </c>
      <c r="B7" s="86"/>
      <c r="C7" s="86"/>
      <c r="D7" s="86"/>
      <c r="E7" s="86"/>
      <c r="F7" s="37"/>
      <c r="G7" s="36" t="s">
        <v>72</v>
      </c>
      <c r="H7" s="36"/>
      <c r="P7" s="36"/>
    </row>
    <row r="8" spans="1:16" s="38" customFormat="1" ht="24" customHeight="1" thickBot="1">
      <c r="A8" s="10" t="s">
        <v>64</v>
      </c>
      <c r="B8" s="86"/>
      <c r="C8" s="86"/>
      <c r="D8" s="86"/>
      <c r="E8" s="86"/>
      <c r="F8" s="37"/>
      <c r="G8" s="36" t="s">
        <v>146</v>
      </c>
      <c r="H8" s="36"/>
      <c r="P8" s="36"/>
    </row>
    <row r="9" spans="1:16" s="38" customFormat="1" ht="24" customHeight="1" thickBot="1">
      <c r="A9" s="10" t="s">
        <v>65</v>
      </c>
      <c r="B9" s="86"/>
      <c r="C9" s="86"/>
      <c r="D9" s="86"/>
      <c r="E9" s="86"/>
      <c r="F9" s="37"/>
      <c r="G9" s="36" t="s">
        <v>73</v>
      </c>
      <c r="H9" s="36"/>
      <c r="P9" s="36"/>
    </row>
    <row r="10" spans="1:16" s="38" customFormat="1" ht="24" customHeight="1" thickBot="1">
      <c r="A10" s="10" t="s">
        <v>46</v>
      </c>
      <c r="B10" s="86"/>
      <c r="C10" s="86"/>
      <c r="D10" s="86"/>
      <c r="E10" s="86"/>
      <c r="F10" s="37"/>
      <c r="G10" s="36" t="s">
        <v>74</v>
      </c>
      <c r="H10" s="36"/>
      <c r="P10" s="36"/>
    </row>
    <row r="11" spans="1:16" s="38" customFormat="1" ht="24" customHeight="1" thickBot="1">
      <c r="A11" s="10" t="s">
        <v>47</v>
      </c>
      <c r="B11" s="86"/>
      <c r="C11" s="86"/>
      <c r="D11" s="86"/>
      <c r="E11" s="86"/>
      <c r="F11" s="37"/>
      <c r="G11" s="36" t="s">
        <v>75</v>
      </c>
      <c r="H11" s="36"/>
      <c r="P11" s="36"/>
    </row>
    <row r="12" spans="1:16" s="38" customFormat="1" ht="24" customHeight="1" thickBot="1">
      <c r="A12" s="10" t="s">
        <v>48</v>
      </c>
      <c r="B12" s="86"/>
      <c r="C12" s="86"/>
      <c r="D12" s="86"/>
      <c r="E12" s="86"/>
      <c r="F12" s="37"/>
      <c r="G12" s="36" t="s">
        <v>76</v>
      </c>
      <c r="H12" s="36"/>
      <c r="P12" s="36"/>
    </row>
    <row r="13" spans="1:7" ht="15">
      <c r="A13" s="92"/>
      <c r="B13" s="92"/>
      <c r="C13" s="39"/>
      <c r="D13" s="40"/>
      <c r="E13" s="39"/>
      <c r="F13" s="37"/>
      <c r="G13" s="36" t="s">
        <v>77</v>
      </c>
    </row>
    <row r="14" spans="1:7" ht="15">
      <c r="A14" s="41"/>
      <c r="B14" s="41"/>
      <c r="C14" s="39"/>
      <c r="D14" s="40"/>
      <c r="E14" s="39"/>
      <c r="F14" s="37"/>
      <c r="G14" s="36" t="s">
        <v>78</v>
      </c>
    </row>
    <row r="15" spans="1:7" ht="15">
      <c r="A15" s="41"/>
      <c r="B15" s="41"/>
      <c r="C15" s="39"/>
      <c r="D15" s="40"/>
      <c r="E15" s="39"/>
      <c r="F15" s="37"/>
      <c r="G15" s="36" t="s">
        <v>79</v>
      </c>
    </row>
    <row r="16" spans="1:7" ht="24" customHeight="1">
      <c r="A16" s="147" t="s">
        <v>55</v>
      </c>
      <c r="B16" s="148"/>
      <c r="C16" s="148"/>
      <c r="D16" s="148"/>
      <c r="E16" s="148"/>
      <c r="F16" s="37"/>
      <c r="G16" s="36" t="s">
        <v>80</v>
      </c>
    </row>
    <row r="17" spans="1:16" s="44" customFormat="1" ht="15">
      <c r="A17" s="42" t="s">
        <v>51</v>
      </c>
      <c r="B17" s="72" t="s">
        <v>56</v>
      </c>
      <c r="C17" s="72"/>
      <c r="D17" s="72"/>
      <c r="E17" s="72"/>
      <c r="F17" s="37"/>
      <c r="G17" s="36" t="s">
        <v>81</v>
      </c>
      <c r="H17" s="36"/>
      <c r="P17" s="36"/>
    </row>
    <row r="18" spans="1:16" s="44" customFormat="1" ht="14.25" customHeight="1">
      <c r="A18" s="43" t="s">
        <v>152</v>
      </c>
      <c r="B18" s="73" t="s">
        <v>149</v>
      </c>
      <c r="C18" s="73"/>
      <c r="D18" s="73"/>
      <c r="E18" s="73"/>
      <c r="F18" s="37"/>
      <c r="G18" s="36" t="s">
        <v>82</v>
      </c>
      <c r="H18" s="36"/>
      <c r="P18" s="36"/>
    </row>
    <row r="19" spans="1:16" s="44" customFormat="1" ht="15">
      <c r="A19" s="43" t="s">
        <v>50</v>
      </c>
      <c r="B19" s="73" t="s">
        <v>154</v>
      </c>
      <c r="C19" s="73"/>
      <c r="D19" s="73"/>
      <c r="E19" s="73"/>
      <c r="F19" s="37"/>
      <c r="G19" s="36" t="s">
        <v>83</v>
      </c>
      <c r="H19" s="36"/>
      <c r="P19" s="36"/>
    </row>
    <row r="20" spans="1:16" s="44" customFormat="1" ht="15">
      <c r="A20" s="45" t="s">
        <v>153</v>
      </c>
      <c r="B20" s="73" t="s">
        <v>150</v>
      </c>
      <c r="C20" s="73"/>
      <c r="D20" s="73"/>
      <c r="E20" s="73"/>
      <c r="F20" s="37"/>
      <c r="G20" s="36" t="s">
        <v>84</v>
      </c>
      <c r="H20" s="36"/>
      <c r="P20" s="36"/>
    </row>
    <row r="21" spans="1:16" s="44" customFormat="1" ht="15">
      <c r="A21" s="43" t="s">
        <v>49</v>
      </c>
      <c r="B21" s="73" t="s">
        <v>151</v>
      </c>
      <c r="C21" s="73"/>
      <c r="D21" s="73"/>
      <c r="E21" s="73"/>
      <c r="F21" s="37"/>
      <c r="G21" s="36" t="s">
        <v>85</v>
      </c>
      <c r="H21" s="36"/>
      <c r="P21" s="36"/>
    </row>
    <row r="22" spans="1:7" ht="15">
      <c r="A22" s="46"/>
      <c r="B22" s="46"/>
      <c r="C22" s="39"/>
      <c r="D22" s="40"/>
      <c r="E22" s="39"/>
      <c r="F22" s="37"/>
      <c r="G22" s="36" t="s">
        <v>86</v>
      </c>
    </row>
    <row r="23" spans="1:7" ht="15">
      <c r="A23" s="46"/>
      <c r="B23" s="46"/>
      <c r="C23" s="39"/>
      <c r="D23" s="40"/>
      <c r="E23" s="39"/>
      <c r="F23" s="37"/>
      <c r="G23" s="36" t="s">
        <v>87</v>
      </c>
    </row>
    <row r="24" spans="1:7" ht="15">
      <c r="A24" s="47"/>
      <c r="B24" s="46"/>
      <c r="C24" s="39"/>
      <c r="D24" s="40"/>
      <c r="E24" s="39"/>
      <c r="F24" s="37"/>
      <c r="G24" s="36" t="s">
        <v>88</v>
      </c>
    </row>
    <row r="25" spans="1:7" ht="15">
      <c r="A25" s="48" t="s">
        <v>53</v>
      </c>
      <c r="B25" s="49"/>
      <c r="C25" s="49"/>
      <c r="D25" s="40"/>
      <c r="E25" s="49"/>
      <c r="F25" s="37"/>
      <c r="G25" s="36" t="s">
        <v>89</v>
      </c>
    </row>
    <row r="26" spans="1:7" ht="15" customHeight="1">
      <c r="A26" s="150" t="s">
        <v>118</v>
      </c>
      <c r="B26" s="151"/>
      <c r="C26" s="151"/>
      <c r="D26" s="151"/>
      <c r="E26" s="151"/>
      <c r="F26" s="37"/>
      <c r="G26" s="36" t="s">
        <v>90</v>
      </c>
    </row>
    <row r="27" spans="1:7" ht="15" customHeight="1">
      <c r="A27" s="151"/>
      <c r="B27" s="151"/>
      <c r="C27" s="151"/>
      <c r="D27" s="151"/>
      <c r="E27" s="151"/>
      <c r="F27" s="37"/>
      <c r="G27" s="36" t="s">
        <v>91</v>
      </c>
    </row>
    <row r="28" spans="1:7" ht="15" customHeight="1">
      <c r="A28" s="151"/>
      <c r="B28" s="151"/>
      <c r="C28" s="151"/>
      <c r="D28" s="151"/>
      <c r="E28" s="151"/>
      <c r="F28" s="37"/>
      <c r="G28" s="36" t="s">
        <v>92</v>
      </c>
    </row>
    <row r="29" spans="1:7" ht="15" customHeight="1">
      <c r="A29" s="151"/>
      <c r="B29" s="151"/>
      <c r="C29" s="151"/>
      <c r="D29" s="151"/>
      <c r="E29" s="151"/>
      <c r="F29" s="37"/>
      <c r="G29" s="36" t="s">
        <v>93</v>
      </c>
    </row>
    <row r="30" spans="1:7" ht="15" customHeight="1">
      <c r="A30" s="151"/>
      <c r="B30" s="151"/>
      <c r="C30" s="151"/>
      <c r="D30" s="151"/>
      <c r="E30" s="151"/>
      <c r="F30" s="37"/>
      <c r="G30" s="36" t="s">
        <v>94</v>
      </c>
    </row>
    <row r="31" spans="1:7" ht="15" customHeight="1">
      <c r="A31" s="151"/>
      <c r="B31" s="151"/>
      <c r="C31" s="151"/>
      <c r="D31" s="151"/>
      <c r="E31" s="151"/>
      <c r="F31" s="37"/>
      <c r="G31" s="36" t="s">
        <v>95</v>
      </c>
    </row>
    <row r="32" spans="1:7" ht="15" customHeight="1">
      <c r="A32" s="151"/>
      <c r="B32" s="151"/>
      <c r="C32" s="151"/>
      <c r="D32" s="151"/>
      <c r="E32" s="151"/>
      <c r="F32" s="37"/>
      <c r="G32" s="36" t="s">
        <v>96</v>
      </c>
    </row>
    <row r="33" spans="1:7" ht="15" customHeight="1">
      <c r="A33" s="151"/>
      <c r="B33" s="151"/>
      <c r="C33" s="151"/>
      <c r="D33" s="151"/>
      <c r="E33" s="151"/>
      <c r="F33" s="37"/>
      <c r="G33" s="36" t="s">
        <v>97</v>
      </c>
    </row>
    <row r="34" spans="1:7" ht="15" customHeight="1">
      <c r="A34" s="151"/>
      <c r="B34" s="151"/>
      <c r="C34" s="151"/>
      <c r="D34" s="151"/>
      <c r="E34" s="151"/>
      <c r="F34" s="37"/>
      <c r="G34" s="36" t="s">
        <v>98</v>
      </c>
    </row>
    <row r="35" spans="1:7" ht="15">
      <c r="A35" s="47"/>
      <c r="B35" s="46"/>
      <c r="C35" s="39"/>
      <c r="D35" s="40"/>
      <c r="E35" s="39"/>
      <c r="F35" s="37"/>
      <c r="G35" s="36" t="s">
        <v>99</v>
      </c>
    </row>
    <row r="36" spans="1:7" ht="15" customHeight="1" thickBot="1">
      <c r="A36" s="149" t="s">
        <v>54</v>
      </c>
      <c r="B36" s="149"/>
      <c r="C36" s="149"/>
      <c r="D36" s="149"/>
      <c r="E36" s="149"/>
      <c r="F36" s="37"/>
      <c r="G36" s="36" t="s">
        <v>100</v>
      </c>
    </row>
    <row r="37" spans="1:7" ht="30" customHeight="1" thickBot="1" thickTop="1">
      <c r="A37" s="74"/>
      <c r="B37" s="75"/>
      <c r="C37" s="75"/>
      <c r="D37" s="75"/>
      <c r="E37" s="76"/>
      <c r="F37" s="37"/>
      <c r="G37" s="36" t="s">
        <v>101</v>
      </c>
    </row>
    <row r="38" spans="1:7" ht="18" customHeight="1" thickBot="1">
      <c r="A38" s="50" t="s">
        <v>0</v>
      </c>
      <c r="B38" s="51" t="s">
        <v>1</v>
      </c>
      <c r="C38" s="51" t="s">
        <v>52</v>
      </c>
      <c r="D38" s="51" t="s">
        <v>2</v>
      </c>
      <c r="E38" s="52" t="s">
        <v>3</v>
      </c>
      <c r="F38" s="37"/>
      <c r="G38" s="36" t="s">
        <v>102</v>
      </c>
    </row>
    <row r="39" spans="1:6" ht="18" customHeight="1" thickBot="1">
      <c r="A39" s="190" t="s">
        <v>159</v>
      </c>
      <c r="B39" s="1">
        <v>250</v>
      </c>
      <c r="C39" s="77"/>
      <c r="D39" s="79">
        <f>C39*B39</f>
        <v>0</v>
      </c>
      <c r="E39" s="106" t="s">
        <v>11</v>
      </c>
      <c r="F39" s="37"/>
    </row>
    <row r="40" spans="1:6" ht="18" customHeight="1" thickBot="1">
      <c r="A40" s="91"/>
      <c r="B40" s="2" t="s">
        <v>160</v>
      </c>
      <c r="C40" s="78"/>
      <c r="D40" s="80"/>
      <c r="E40" s="107"/>
      <c r="F40" s="37"/>
    </row>
    <row r="41" spans="1:7" ht="24" customHeight="1" thickBot="1">
      <c r="A41" s="90" t="s">
        <v>60</v>
      </c>
      <c r="B41" s="1">
        <v>299.95</v>
      </c>
      <c r="C41" s="77"/>
      <c r="D41" s="79">
        <f>C41*B41</f>
        <v>0</v>
      </c>
      <c r="E41" s="81">
        <f>C41*18.05</f>
        <v>0</v>
      </c>
      <c r="F41" s="37"/>
      <c r="G41" s="36" t="s">
        <v>103</v>
      </c>
    </row>
    <row r="42" spans="1:7" ht="24" customHeight="1" thickBot="1">
      <c r="A42" s="91"/>
      <c r="B42" s="2" t="s">
        <v>4</v>
      </c>
      <c r="C42" s="78"/>
      <c r="D42" s="80"/>
      <c r="E42" s="82"/>
      <c r="F42" s="37"/>
      <c r="G42" s="36" t="s">
        <v>104</v>
      </c>
    </row>
    <row r="43" spans="1:7" ht="24" customHeight="1" thickBot="1">
      <c r="A43" s="53" t="s">
        <v>5</v>
      </c>
      <c r="B43" s="3">
        <v>2159.64</v>
      </c>
      <c r="C43" s="77"/>
      <c r="D43" s="79">
        <f>C43*B43</f>
        <v>0</v>
      </c>
      <c r="E43" s="88">
        <f>C43*144.4</f>
        <v>0</v>
      </c>
      <c r="F43" s="37"/>
      <c r="G43" s="36" t="s">
        <v>105</v>
      </c>
    </row>
    <row r="44" spans="1:7" ht="24" customHeight="1" thickBot="1">
      <c r="A44" s="54" t="s">
        <v>6</v>
      </c>
      <c r="B44" s="2" t="s">
        <v>7</v>
      </c>
      <c r="C44" s="78"/>
      <c r="D44" s="80"/>
      <c r="E44" s="89"/>
      <c r="F44" s="37"/>
      <c r="G44" s="36" t="s">
        <v>106</v>
      </c>
    </row>
    <row r="45" spans="1:7" ht="24" customHeight="1" thickBot="1">
      <c r="A45" s="93" t="s">
        <v>59</v>
      </c>
      <c r="B45" s="1">
        <v>29.95</v>
      </c>
      <c r="C45" s="77"/>
      <c r="D45" s="79">
        <f>C45*B45</f>
        <v>0</v>
      </c>
      <c r="E45" s="88">
        <f>C45*1.55</f>
        <v>0</v>
      </c>
      <c r="F45" s="37"/>
      <c r="G45" s="36" t="s">
        <v>107</v>
      </c>
    </row>
    <row r="46" spans="1:7" ht="24" customHeight="1" thickBot="1">
      <c r="A46" s="95"/>
      <c r="B46" s="2" t="s">
        <v>8</v>
      </c>
      <c r="C46" s="78"/>
      <c r="D46" s="80"/>
      <c r="E46" s="89"/>
      <c r="F46" s="37"/>
      <c r="G46" s="36" t="s">
        <v>108</v>
      </c>
    </row>
    <row r="47" spans="1:7" ht="24" customHeight="1" thickBot="1">
      <c r="A47" s="93" t="s">
        <v>147</v>
      </c>
      <c r="B47" s="1">
        <v>74.95</v>
      </c>
      <c r="C47" s="96" t="s">
        <v>148</v>
      </c>
      <c r="D47" s="98" t="s">
        <v>148</v>
      </c>
      <c r="E47" s="88" t="s">
        <v>148</v>
      </c>
      <c r="F47" s="37"/>
      <c r="G47" s="36" t="s">
        <v>141</v>
      </c>
    </row>
    <row r="48" spans="1:7" ht="24" customHeight="1" thickBot="1">
      <c r="A48" s="95"/>
      <c r="B48" s="2" t="s">
        <v>9</v>
      </c>
      <c r="C48" s="97"/>
      <c r="D48" s="99"/>
      <c r="E48" s="89"/>
      <c r="F48" s="37"/>
      <c r="G48" s="36" t="s">
        <v>142</v>
      </c>
    </row>
    <row r="49" spans="1:8" ht="24" customHeight="1" thickBot="1">
      <c r="A49" s="93" t="s">
        <v>36</v>
      </c>
      <c r="B49" s="1">
        <v>80</v>
      </c>
      <c r="C49" s="77"/>
      <c r="D49" s="100">
        <f>C49*B49</f>
        <v>0</v>
      </c>
      <c r="E49" s="88">
        <f>C49*22.8</f>
        <v>0</v>
      </c>
      <c r="F49" s="37"/>
      <c r="G49" s="36" t="s">
        <v>109</v>
      </c>
      <c r="H49" s="55"/>
    </row>
    <row r="50" spans="1:16" ht="24" customHeight="1" thickBot="1">
      <c r="A50" s="95"/>
      <c r="B50" s="2" t="s">
        <v>10</v>
      </c>
      <c r="C50" s="78"/>
      <c r="D50" s="101"/>
      <c r="E50" s="89"/>
      <c r="F50" s="37"/>
      <c r="G50" s="55" t="s">
        <v>110</v>
      </c>
      <c r="H50" s="55"/>
      <c r="P50" s="55"/>
    </row>
    <row r="51" spans="1:16" ht="12" customHeight="1">
      <c r="A51" s="90" t="s">
        <v>119</v>
      </c>
      <c r="B51" s="102">
        <v>39.99</v>
      </c>
      <c r="C51" s="77"/>
      <c r="D51" s="79">
        <f>C51*B51</f>
        <v>0</v>
      </c>
      <c r="E51" s="106" t="s">
        <v>11</v>
      </c>
      <c r="F51" s="37"/>
      <c r="G51" s="55" t="s">
        <v>111</v>
      </c>
      <c r="H51" s="55"/>
      <c r="P51" s="55"/>
    </row>
    <row r="52" spans="1:16" ht="12" customHeight="1" thickBot="1">
      <c r="A52" s="169"/>
      <c r="B52" s="103"/>
      <c r="C52" s="104"/>
      <c r="D52" s="105"/>
      <c r="E52" s="107"/>
      <c r="F52" s="37"/>
      <c r="G52" s="55" t="s">
        <v>112</v>
      </c>
      <c r="H52" s="55"/>
      <c r="P52" s="55"/>
    </row>
    <row r="53" spans="1:16" ht="24" customHeight="1" thickBot="1">
      <c r="A53" s="91"/>
      <c r="B53" s="4" t="s">
        <v>12</v>
      </c>
      <c r="C53" s="78"/>
      <c r="D53" s="80"/>
      <c r="E53" s="108"/>
      <c r="F53" s="37"/>
      <c r="G53" s="55" t="s">
        <v>143</v>
      </c>
      <c r="H53" s="55"/>
      <c r="P53" s="55"/>
    </row>
    <row r="54" spans="1:16" ht="12" customHeight="1">
      <c r="A54" s="90" t="s">
        <v>58</v>
      </c>
      <c r="B54" s="102">
        <v>49.99</v>
      </c>
      <c r="C54" s="77"/>
      <c r="D54" s="79">
        <f>C54*B54</f>
        <v>0</v>
      </c>
      <c r="E54" s="106" t="s">
        <v>11</v>
      </c>
      <c r="F54" s="37"/>
      <c r="G54" s="55" t="s">
        <v>113</v>
      </c>
      <c r="H54" s="55"/>
      <c r="P54" s="55"/>
    </row>
    <row r="55" spans="1:16" ht="12" customHeight="1" thickBot="1">
      <c r="A55" s="169"/>
      <c r="B55" s="103"/>
      <c r="C55" s="104"/>
      <c r="D55" s="105"/>
      <c r="E55" s="107"/>
      <c r="G55" s="55" t="s">
        <v>144</v>
      </c>
      <c r="H55" s="55"/>
      <c r="P55" s="55"/>
    </row>
    <row r="56" spans="1:16" ht="24" customHeight="1" thickBot="1">
      <c r="A56" s="191"/>
      <c r="B56" s="5" t="s">
        <v>12</v>
      </c>
      <c r="C56" s="109"/>
      <c r="D56" s="110"/>
      <c r="E56" s="111"/>
      <c r="G56" s="55" t="s">
        <v>114</v>
      </c>
      <c r="H56" s="55"/>
      <c r="P56" s="55"/>
    </row>
    <row r="57" spans="1:16" ht="30" customHeight="1" thickBot="1" thickTop="1">
      <c r="A57" s="74" t="s">
        <v>13</v>
      </c>
      <c r="B57" s="75"/>
      <c r="C57" s="75"/>
      <c r="D57" s="75"/>
      <c r="E57" s="76"/>
      <c r="G57" s="55" t="s">
        <v>115</v>
      </c>
      <c r="H57" s="55"/>
      <c r="P57" s="55"/>
    </row>
    <row r="58" spans="1:16" ht="18.75" customHeight="1" thickBot="1">
      <c r="A58" s="56" t="s">
        <v>0</v>
      </c>
      <c r="B58" s="51" t="s">
        <v>1</v>
      </c>
      <c r="C58" s="51" t="s">
        <v>52</v>
      </c>
      <c r="D58" s="51" t="s">
        <v>2</v>
      </c>
      <c r="E58" s="52" t="s">
        <v>14</v>
      </c>
      <c r="G58" s="55" t="s">
        <v>116</v>
      </c>
      <c r="H58" s="55"/>
      <c r="P58" s="55"/>
    </row>
    <row r="59" spans="1:16" ht="20.25" customHeight="1" thickBot="1">
      <c r="A59" s="57" t="s">
        <v>15</v>
      </c>
      <c r="B59" s="112"/>
      <c r="C59" s="112"/>
      <c r="D59" s="112"/>
      <c r="E59" s="113"/>
      <c r="G59" s="55" t="s">
        <v>117</v>
      </c>
      <c r="H59" s="55"/>
      <c r="P59" s="55"/>
    </row>
    <row r="60" spans="1:16" ht="24" customHeight="1" thickBot="1">
      <c r="A60" s="114" t="s">
        <v>131</v>
      </c>
      <c r="B60" s="13">
        <v>78</v>
      </c>
      <c r="C60" s="77"/>
      <c r="D60" s="116">
        <f>C60*B60</f>
        <v>0</v>
      </c>
      <c r="E60" s="88">
        <f>C60*6.7</f>
        <v>0</v>
      </c>
      <c r="G60" s="55" t="s">
        <v>145</v>
      </c>
      <c r="P60" s="55"/>
    </row>
    <row r="61" spans="1:5" ht="24" customHeight="1" thickBot="1">
      <c r="A61" s="115"/>
      <c r="B61" s="14" t="s">
        <v>137</v>
      </c>
      <c r="C61" s="78"/>
      <c r="D61" s="117"/>
      <c r="E61" s="89"/>
    </row>
    <row r="62" spans="1:5" ht="24" customHeight="1" thickBot="1">
      <c r="A62" s="114" t="s">
        <v>155</v>
      </c>
      <c r="B62" s="13">
        <v>210.6</v>
      </c>
      <c r="C62" s="77"/>
      <c r="D62" s="116">
        <f>C62*B62</f>
        <v>0</v>
      </c>
      <c r="E62" s="88">
        <f>C62*18.11</f>
        <v>0</v>
      </c>
    </row>
    <row r="63" spans="1:5" ht="24" customHeight="1" thickBot="1">
      <c r="A63" s="115"/>
      <c r="B63" s="14" t="s">
        <v>138</v>
      </c>
      <c r="C63" s="78"/>
      <c r="D63" s="117"/>
      <c r="E63" s="89"/>
    </row>
    <row r="64" spans="1:5" ht="24" customHeight="1" thickBot="1">
      <c r="A64" s="93" t="s">
        <v>140</v>
      </c>
      <c r="B64" s="15">
        <v>64.8</v>
      </c>
      <c r="C64" s="130"/>
      <c r="D64" s="117">
        <f>C64*B64</f>
        <v>0</v>
      </c>
      <c r="E64" s="131">
        <f>C64*5.57</f>
        <v>0</v>
      </c>
    </row>
    <row r="65" spans="1:5" ht="24" customHeight="1" thickBot="1">
      <c r="A65" s="95"/>
      <c r="B65" s="16" t="s">
        <v>37</v>
      </c>
      <c r="C65" s="130"/>
      <c r="D65" s="129"/>
      <c r="E65" s="131"/>
    </row>
    <row r="66" spans="1:5" ht="24" customHeight="1" thickBot="1">
      <c r="A66" s="93" t="s">
        <v>126</v>
      </c>
      <c r="B66" s="13">
        <v>40.5</v>
      </c>
      <c r="C66" s="77"/>
      <c r="D66" s="116">
        <f>C66*B66</f>
        <v>0</v>
      </c>
      <c r="E66" s="88">
        <f>C66*3.48</f>
        <v>0</v>
      </c>
    </row>
    <row r="67" spans="1:5" ht="24" customHeight="1" thickBot="1">
      <c r="A67" s="94"/>
      <c r="B67" s="14" t="s">
        <v>38</v>
      </c>
      <c r="C67" s="78"/>
      <c r="D67" s="117"/>
      <c r="E67" s="89"/>
    </row>
    <row r="68" spans="1:5" ht="24" customHeight="1" thickBot="1">
      <c r="A68" s="93" t="s">
        <v>127</v>
      </c>
      <c r="B68" s="13">
        <v>95.58</v>
      </c>
      <c r="C68" s="77"/>
      <c r="D68" s="116">
        <f>C68*B68</f>
        <v>0</v>
      </c>
      <c r="E68" s="88">
        <f>C68*8.22</f>
        <v>0</v>
      </c>
    </row>
    <row r="69" spans="1:5" ht="24" customHeight="1" thickBot="1">
      <c r="A69" s="118"/>
      <c r="B69" s="14" t="s">
        <v>39</v>
      </c>
      <c r="C69" s="78"/>
      <c r="D69" s="117"/>
      <c r="E69" s="89"/>
    </row>
    <row r="70" spans="1:5" ht="21.75" customHeight="1" thickBot="1">
      <c r="A70" s="58" t="s">
        <v>16</v>
      </c>
      <c r="B70" s="112"/>
      <c r="C70" s="112"/>
      <c r="D70" s="112"/>
      <c r="E70" s="113"/>
    </row>
    <row r="71" spans="1:5" ht="21" customHeight="1" thickBot="1">
      <c r="A71" s="94" t="s">
        <v>63</v>
      </c>
      <c r="B71" s="1">
        <v>25</v>
      </c>
      <c r="C71" s="77"/>
      <c r="D71" s="79">
        <f>C71*B71</f>
        <v>0</v>
      </c>
      <c r="E71" s="160" t="s">
        <v>11</v>
      </c>
    </row>
    <row r="72" spans="1:5" ht="21" customHeight="1" thickBot="1">
      <c r="A72" s="94"/>
      <c r="B72" s="17" t="s">
        <v>30</v>
      </c>
      <c r="C72" s="78"/>
      <c r="D72" s="80"/>
      <c r="E72" s="161"/>
    </row>
    <row r="73" spans="1:5" ht="23.25" customHeight="1" thickBot="1">
      <c r="A73" s="93" t="s">
        <v>128</v>
      </c>
      <c r="B73" s="1">
        <v>81</v>
      </c>
      <c r="C73" s="77"/>
      <c r="D73" s="79">
        <f>C73*B73</f>
        <v>0</v>
      </c>
      <c r="E73" s="88">
        <f>C73*6.97</f>
        <v>0</v>
      </c>
    </row>
    <row r="74" spans="1:5" ht="23.25" customHeight="1" thickBot="1">
      <c r="A74" s="95"/>
      <c r="B74" s="17" t="s">
        <v>40</v>
      </c>
      <c r="C74" s="78"/>
      <c r="D74" s="80"/>
      <c r="E74" s="89"/>
    </row>
    <row r="75" spans="1:5" ht="23.25" customHeight="1" thickBot="1">
      <c r="A75" s="93" t="s">
        <v>129</v>
      </c>
      <c r="B75" s="18">
        <v>81</v>
      </c>
      <c r="C75" s="77"/>
      <c r="D75" s="79">
        <f>C75*B75</f>
        <v>0</v>
      </c>
      <c r="E75" s="88">
        <f>C75*6.97</f>
        <v>0</v>
      </c>
    </row>
    <row r="76" spans="1:5" ht="23.25" customHeight="1" thickBot="1">
      <c r="A76" s="95"/>
      <c r="B76" s="17" t="s">
        <v>40</v>
      </c>
      <c r="C76" s="78"/>
      <c r="D76" s="80"/>
      <c r="E76" s="89"/>
    </row>
    <row r="77" spans="1:5" ht="24" customHeight="1" thickBot="1">
      <c r="A77" s="93" t="s">
        <v>130</v>
      </c>
      <c r="B77" s="1">
        <v>27</v>
      </c>
      <c r="C77" s="77"/>
      <c r="D77" s="116">
        <f>C77*B77</f>
        <v>0</v>
      </c>
      <c r="E77" s="88">
        <f>C77*2.32</f>
        <v>0</v>
      </c>
    </row>
    <row r="78" spans="1:5" ht="30" customHeight="1" thickBot="1">
      <c r="A78" s="94"/>
      <c r="B78" s="17" t="s">
        <v>17</v>
      </c>
      <c r="C78" s="78"/>
      <c r="D78" s="117"/>
      <c r="E78" s="89"/>
    </row>
    <row r="79" spans="1:5" ht="30" customHeight="1" thickBot="1" thickTop="1">
      <c r="A79" s="74" t="s">
        <v>122</v>
      </c>
      <c r="B79" s="75"/>
      <c r="C79" s="75"/>
      <c r="D79" s="75"/>
      <c r="E79" s="76"/>
    </row>
    <row r="80" spans="1:5" ht="47.25" customHeight="1" thickBot="1">
      <c r="A80" s="59" t="s">
        <v>123</v>
      </c>
      <c r="B80" s="19">
        <v>49</v>
      </c>
      <c r="C80" s="11"/>
      <c r="D80" s="21">
        <f>C80*B80</f>
        <v>0</v>
      </c>
      <c r="E80" s="20" t="s">
        <v>11</v>
      </c>
    </row>
    <row r="81" spans="1:5" ht="15" customHeight="1">
      <c r="A81" s="172" t="s">
        <v>18</v>
      </c>
      <c r="B81" s="173"/>
      <c r="C81" s="174"/>
      <c r="D81" s="116">
        <f>SUM(D39:D56,D60:D69,D71:D78,D80)</f>
        <v>0</v>
      </c>
      <c r="E81" s="88">
        <f>SUM(E41:E50,E60:E69,E71:E78)</f>
        <v>0</v>
      </c>
    </row>
    <row r="82" spans="1:5" ht="15">
      <c r="A82" s="175"/>
      <c r="B82" s="176"/>
      <c r="C82" s="177"/>
      <c r="D82" s="119"/>
      <c r="E82" s="121"/>
    </row>
    <row r="83" spans="1:5" ht="0.75" customHeight="1" thickBot="1">
      <c r="A83" s="185"/>
      <c r="B83" s="186"/>
      <c r="C83" s="187"/>
      <c r="D83" s="120"/>
      <c r="E83" s="122"/>
    </row>
    <row r="84" ht="16.5" thickBot="1" thickTop="1"/>
    <row r="85" spans="1:5" ht="32.25" customHeight="1" thickBot="1" thickTop="1">
      <c r="A85" s="182" t="s">
        <v>19</v>
      </c>
      <c r="B85" s="183"/>
      <c r="C85" s="183"/>
      <c r="D85" s="183"/>
      <c r="E85" s="184"/>
    </row>
    <row r="86" spans="1:5" ht="19.5" customHeight="1" thickBot="1" thickTop="1">
      <c r="A86" s="60" t="s">
        <v>0</v>
      </c>
      <c r="B86" s="61" t="s">
        <v>1</v>
      </c>
      <c r="C86" s="62" t="s">
        <v>52</v>
      </c>
      <c r="D86" s="63" t="s">
        <v>2</v>
      </c>
      <c r="E86" s="64" t="s">
        <v>14</v>
      </c>
    </row>
    <row r="87" spans="1:5" ht="22.5" customHeight="1" thickBot="1" thickTop="1">
      <c r="A87" s="170" t="s">
        <v>61</v>
      </c>
      <c r="B87" s="22">
        <v>425</v>
      </c>
      <c r="C87" s="134"/>
      <c r="D87" s="179">
        <f>C87*B87</f>
        <v>0</v>
      </c>
      <c r="E87" s="131">
        <f>C87*23.65</f>
        <v>0</v>
      </c>
    </row>
    <row r="88" spans="1:5" ht="30" customHeight="1" thickBot="1">
      <c r="A88" s="171"/>
      <c r="B88" s="23" t="s">
        <v>20</v>
      </c>
      <c r="C88" s="134"/>
      <c r="D88" s="180"/>
      <c r="E88" s="131"/>
    </row>
    <row r="89" spans="1:5" ht="22.5" customHeight="1" thickBot="1">
      <c r="A89" s="53" t="s">
        <v>5</v>
      </c>
      <c r="B89" s="24">
        <v>3442.5</v>
      </c>
      <c r="C89" s="134"/>
      <c r="D89" s="179">
        <f>C89*B89</f>
        <v>0</v>
      </c>
      <c r="E89" s="131">
        <f>C89*291.51</f>
        <v>0</v>
      </c>
    </row>
    <row r="90" spans="1:5" ht="22.5" customHeight="1" thickBot="1">
      <c r="A90" s="54" t="s">
        <v>21</v>
      </c>
      <c r="B90" s="23" t="s">
        <v>22</v>
      </c>
      <c r="C90" s="134"/>
      <c r="D90" s="180"/>
      <c r="E90" s="131"/>
    </row>
    <row r="91" spans="1:5" ht="22.5" customHeight="1" thickBot="1">
      <c r="A91" s="93" t="s">
        <v>62</v>
      </c>
      <c r="B91" s="1">
        <v>29.95</v>
      </c>
      <c r="C91" s="134"/>
      <c r="D91" s="179">
        <f>C91*B91</f>
        <v>0</v>
      </c>
      <c r="E91" s="131">
        <f>C91*1.55</f>
        <v>0</v>
      </c>
    </row>
    <row r="92" spans="1:5" ht="22.5" customHeight="1" thickBot="1">
      <c r="A92" s="95"/>
      <c r="B92" s="2" t="s">
        <v>8</v>
      </c>
      <c r="C92" s="134"/>
      <c r="D92" s="180"/>
      <c r="E92" s="131"/>
    </row>
    <row r="93" spans="1:5" ht="21.75" customHeight="1" thickBot="1">
      <c r="A93" s="93" t="s">
        <v>120</v>
      </c>
      <c r="B93" s="12">
        <v>39.99</v>
      </c>
      <c r="C93" s="77"/>
      <c r="D93" s="79">
        <f>C93*B93</f>
        <v>0</v>
      </c>
      <c r="E93" s="106" t="s">
        <v>11</v>
      </c>
    </row>
    <row r="94" spans="1:5" ht="25.5" customHeight="1" thickBot="1">
      <c r="A94" s="95"/>
      <c r="B94" s="25" t="s">
        <v>12</v>
      </c>
      <c r="C94" s="78"/>
      <c r="D94" s="168"/>
      <c r="E94" s="108"/>
    </row>
    <row r="95" spans="1:5" ht="21.75" customHeight="1" thickBot="1">
      <c r="A95" s="93" t="s">
        <v>121</v>
      </c>
      <c r="B95" s="22">
        <v>49.99</v>
      </c>
      <c r="C95" s="134"/>
      <c r="D95" s="179">
        <f>C95*B95</f>
        <v>0</v>
      </c>
      <c r="E95" s="166" t="s">
        <v>11</v>
      </c>
    </row>
    <row r="96" spans="1:5" ht="26.25" customHeight="1" thickBot="1">
      <c r="A96" s="181"/>
      <c r="B96" s="26" t="s">
        <v>12</v>
      </c>
      <c r="C96" s="188"/>
      <c r="D96" s="189"/>
      <c r="E96" s="167"/>
    </row>
    <row r="97" spans="1:5" ht="32.25" customHeight="1" thickBot="1" thickTop="1">
      <c r="A97" s="162" t="s">
        <v>23</v>
      </c>
      <c r="B97" s="163"/>
      <c r="C97" s="163"/>
      <c r="D97" s="163"/>
      <c r="E97" s="164"/>
    </row>
    <row r="98" spans="1:5" ht="24.75" thickBot="1">
      <c r="A98" s="65" t="s">
        <v>0</v>
      </c>
      <c r="B98" s="66" t="s">
        <v>1</v>
      </c>
      <c r="C98" s="66" t="s">
        <v>52</v>
      </c>
      <c r="D98" s="67" t="s">
        <v>2</v>
      </c>
      <c r="E98" s="52" t="s">
        <v>14</v>
      </c>
    </row>
    <row r="99" spans="1:5" ht="22.5" customHeight="1" thickBot="1">
      <c r="A99" s="58" t="s">
        <v>15</v>
      </c>
      <c r="B99" s="112"/>
      <c r="C99" s="112"/>
      <c r="D99" s="112"/>
      <c r="E99" s="113"/>
    </row>
    <row r="100" spans="1:5" ht="23.25" customHeight="1" thickBot="1">
      <c r="A100" s="93" t="s">
        <v>136</v>
      </c>
      <c r="B100" s="27">
        <v>52</v>
      </c>
      <c r="C100" s="158"/>
      <c r="D100" s="117">
        <f>C100*B100</f>
        <v>0</v>
      </c>
      <c r="E100" s="178">
        <f>C100*4.47</f>
        <v>0</v>
      </c>
    </row>
    <row r="101" spans="1:5" ht="23.25" customHeight="1" thickBot="1">
      <c r="A101" s="95"/>
      <c r="B101" s="16" t="s">
        <v>139</v>
      </c>
      <c r="C101" s="130"/>
      <c r="D101" s="129"/>
      <c r="E101" s="131"/>
    </row>
    <row r="102" spans="1:5" ht="24" customHeight="1" thickBot="1">
      <c r="A102" s="114" t="s">
        <v>156</v>
      </c>
      <c r="B102" s="13">
        <v>140.4</v>
      </c>
      <c r="C102" s="77"/>
      <c r="D102" s="116">
        <f>C102*B102</f>
        <v>0</v>
      </c>
      <c r="E102" s="88">
        <f>C102*12.07</f>
        <v>0</v>
      </c>
    </row>
    <row r="103" spans="1:5" ht="24" customHeight="1" thickBot="1">
      <c r="A103" s="115"/>
      <c r="B103" s="14" t="s">
        <v>24</v>
      </c>
      <c r="C103" s="78"/>
      <c r="D103" s="117"/>
      <c r="E103" s="89"/>
    </row>
    <row r="104" spans="1:5" ht="24" customHeight="1" thickBot="1">
      <c r="A104" s="93" t="s">
        <v>132</v>
      </c>
      <c r="B104" s="15">
        <v>43.2</v>
      </c>
      <c r="C104" s="130"/>
      <c r="D104" s="117">
        <f>C104*B104</f>
        <v>0</v>
      </c>
      <c r="E104" s="131">
        <f>C104*3.71</f>
        <v>0</v>
      </c>
    </row>
    <row r="105" spans="1:5" ht="24" customHeight="1" thickBot="1">
      <c r="A105" s="95"/>
      <c r="B105" s="28" t="s">
        <v>25</v>
      </c>
      <c r="C105" s="130"/>
      <c r="D105" s="129"/>
      <c r="E105" s="131"/>
    </row>
    <row r="106" spans="1:5" ht="24" customHeight="1" thickBot="1">
      <c r="A106" s="93" t="s">
        <v>133</v>
      </c>
      <c r="B106" s="15">
        <v>27</v>
      </c>
      <c r="C106" s="130"/>
      <c r="D106" s="117">
        <f>C106*B106</f>
        <v>0</v>
      </c>
      <c r="E106" s="131">
        <f>C106*2.32</f>
        <v>0</v>
      </c>
    </row>
    <row r="107" spans="1:5" ht="24" customHeight="1" thickBot="1">
      <c r="A107" s="95"/>
      <c r="B107" s="28" t="s">
        <v>17</v>
      </c>
      <c r="C107" s="130"/>
      <c r="D107" s="129"/>
      <c r="E107" s="131"/>
    </row>
    <row r="108" spans="1:5" ht="24" customHeight="1" thickBot="1">
      <c r="A108" s="93" t="s">
        <v>134</v>
      </c>
      <c r="B108" s="15">
        <v>63.72</v>
      </c>
      <c r="C108" s="130"/>
      <c r="D108" s="117">
        <f>C108*B108</f>
        <v>0</v>
      </c>
      <c r="E108" s="131">
        <f>C108*5.47</f>
        <v>0</v>
      </c>
    </row>
    <row r="109" spans="1:5" ht="24" customHeight="1" thickBot="1">
      <c r="A109" s="95"/>
      <c r="B109" s="28" t="s">
        <v>26</v>
      </c>
      <c r="C109" s="130"/>
      <c r="D109" s="129"/>
      <c r="E109" s="131"/>
    </row>
    <row r="110" spans="1:5" ht="24.75" customHeight="1" thickBot="1">
      <c r="A110" s="93" t="s">
        <v>135</v>
      </c>
      <c r="B110" s="15">
        <v>10.8</v>
      </c>
      <c r="C110" s="130"/>
      <c r="D110" s="117">
        <f>C110*B110</f>
        <v>0</v>
      </c>
      <c r="E110" s="131">
        <f>C110*0.92</f>
        <v>0</v>
      </c>
    </row>
    <row r="111" spans="1:5" ht="24.75" customHeight="1" thickBot="1">
      <c r="A111" s="95"/>
      <c r="B111" s="28" t="s">
        <v>27</v>
      </c>
      <c r="C111" s="130"/>
      <c r="D111" s="129"/>
      <c r="E111" s="131"/>
    </row>
    <row r="112" spans="1:5" ht="23.25" customHeight="1" thickBot="1">
      <c r="A112" s="58" t="s">
        <v>16</v>
      </c>
      <c r="B112" s="112"/>
      <c r="C112" s="112"/>
      <c r="D112" s="112"/>
      <c r="E112" s="113"/>
    </row>
    <row r="113" spans="1:5" ht="23.25" customHeight="1" thickBot="1">
      <c r="A113" s="68" t="s">
        <v>28</v>
      </c>
      <c r="B113" s="15">
        <v>25</v>
      </c>
      <c r="C113" s="134"/>
      <c r="D113" s="135">
        <f>C113*B113</f>
        <v>0</v>
      </c>
      <c r="E113" s="125" t="s">
        <v>11</v>
      </c>
    </row>
    <row r="114" spans="1:5" ht="23.25" customHeight="1" thickBot="1">
      <c r="A114" s="69" t="s">
        <v>29</v>
      </c>
      <c r="B114" s="29" t="s">
        <v>30</v>
      </c>
      <c r="C114" s="134"/>
      <c r="D114" s="136"/>
      <c r="E114" s="125"/>
    </row>
    <row r="115" spans="1:5" ht="22.5" customHeight="1" thickBot="1">
      <c r="A115" s="70" t="s">
        <v>31</v>
      </c>
      <c r="B115" s="15">
        <v>1</v>
      </c>
      <c r="C115" s="130"/>
      <c r="D115" s="135">
        <f>C115*B115</f>
        <v>0</v>
      </c>
      <c r="E115" s="125" t="s">
        <v>11</v>
      </c>
    </row>
    <row r="116" spans="1:5" ht="22.5" customHeight="1" thickBot="1">
      <c r="A116" s="71" t="s">
        <v>29</v>
      </c>
      <c r="B116" s="29" t="s">
        <v>30</v>
      </c>
      <c r="C116" s="130"/>
      <c r="D116" s="136"/>
      <c r="E116" s="125"/>
    </row>
    <row r="117" spans="1:5" ht="31.5" customHeight="1" thickBot="1">
      <c r="A117" s="83" t="s">
        <v>124</v>
      </c>
      <c r="B117" s="84"/>
      <c r="C117" s="84"/>
      <c r="D117" s="84"/>
      <c r="E117" s="85"/>
    </row>
    <row r="118" spans="1:5" ht="35.25" customHeight="1" thickBot="1">
      <c r="A118" s="59" t="s">
        <v>125</v>
      </c>
      <c r="B118" s="19">
        <v>49</v>
      </c>
      <c r="C118" s="11"/>
      <c r="D118" s="21">
        <f>C118*B118</f>
        <v>0</v>
      </c>
      <c r="E118" s="20" t="s">
        <v>11</v>
      </c>
    </row>
    <row r="119" spans="1:5" ht="28.5" customHeight="1" thickBot="1">
      <c r="A119" s="126" t="s">
        <v>32</v>
      </c>
      <c r="B119" s="127"/>
      <c r="C119" s="128"/>
      <c r="D119" s="30">
        <f>SUM(D113:D116,D100:D111,D87:D96,D118)</f>
        <v>0</v>
      </c>
      <c r="E119" s="31">
        <f>SUM(E100:E111,E87:E92,E118)</f>
        <v>0</v>
      </c>
    </row>
    <row r="120" spans="1:5" ht="28.5" customHeight="1" thickBot="1">
      <c r="A120" s="152" t="s">
        <v>157</v>
      </c>
      <c r="B120" s="153"/>
      <c r="C120" s="154"/>
      <c r="D120" s="32">
        <f>D81</f>
        <v>0</v>
      </c>
      <c r="E120" s="33">
        <f>E81</f>
        <v>0</v>
      </c>
    </row>
    <row r="121" spans="1:5" ht="28.5" customHeight="1" thickBot="1">
      <c r="A121" s="155" t="s">
        <v>34</v>
      </c>
      <c r="B121" s="156"/>
      <c r="C121" s="157"/>
      <c r="D121" s="123">
        <f>SUM(D120,E120,D119,E119)</f>
        <v>0</v>
      </c>
      <c r="E121" s="124"/>
    </row>
    <row r="122" spans="1:5" ht="28.5" customHeight="1" thickTop="1">
      <c r="A122" s="137" t="s">
        <v>35</v>
      </c>
      <c r="B122" s="138"/>
      <c r="C122" s="139"/>
      <c r="D122" s="143">
        <f>D121*IF(B9="WA",9.6%,0)</f>
        <v>0</v>
      </c>
      <c r="E122" s="144"/>
    </row>
    <row r="123" spans="1:5" ht="28.5" customHeight="1" thickBot="1">
      <c r="A123" s="137" t="s">
        <v>158</v>
      </c>
      <c r="B123" s="138"/>
      <c r="C123" s="139"/>
      <c r="D123" s="145"/>
      <c r="E123" s="146"/>
    </row>
    <row r="124" spans="1:5" ht="28.5" customHeight="1" thickBot="1" thickTop="1">
      <c r="A124" s="140" t="s">
        <v>33</v>
      </c>
      <c r="B124" s="141"/>
      <c r="C124" s="142"/>
      <c r="D124" s="132">
        <f>D121+D122</f>
        <v>0</v>
      </c>
      <c r="E124" s="133"/>
    </row>
    <row r="125" ht="15.75" thickTop="1"/>
  </sheetData>
  <sheetProtection password="E403" sheet="1" selectLockedCells="1"/>
  <mergeCells count="161">
    <mergeCell ref="A39:A40"/>
    <mergeCell ref="C39:C40"/>
    <mergeCell ref="D39:D40"/>
    <mergeCell ref="E39:E40"/>
    <mergeCell ref="C64:C65"/>
    <mergeCell ref="D64:D65"/>
    <mergeCell ref="E64:E65"/>
    <mergeCell ref="A47:A48"/>
    <mergeCell ref="A49:A50"/>
    <mergeCell ref="A54:A56"/>
    <mergeCell ref="D91:D92"/>
    <mergeCell ref="A95:A96"/>
    <mergeCell ref="C91:C92"/>
    <mergeCell ref="A85:E85"/>
    <mergeCell ref="A83:C83"/>
    <mergeCell ref="C95:C96"/>
    <mergeCell ref="D95:D96"/>
    <mergeCell ref="E93:E94"/>
    <mergeCell ref="E87:E88"/>
    <mergeCell ref="A51:A53"/>
    <mergeCell ref="A93:A94"/>
    <mergeCell ref="A87:A88"/>
    <mergeCell ref="A81:C82"/>
    <mergeCell ref="A64:A65"/>
    <mergeCell ref="E100:E101"/>
    <mergeCell ref="E91:E92"/>
    <mergeCell ref="C89:C90"/>
    <mergeCell ref="D87:D88"/>
    <mergeCell ref="D89:D90"/>
    <mergeCell ref="D104:D105"/>
    <mergeCell ref="D106:D107"/>
    <mergeCell ref="C93:C94"/>
    <mergeCell ref="D93:D94"/>
    <mergeCell ref="A104:A105"/>
    <mergeCell ref="A106:A107"/>
    <mergeCell ref="A102:A103"/>
    <mergeCell ref="C102:C103"/>
    <mergeCell ref="D102:D103"/>
    <mergeCell ref="C104:C105"/>
    <mergeCell ref="B1:B3"/>
    <mergeCell ref="A91:A92"/>
    <mergeCell ref="E106:E107"/>
    <mergeCell ref="A110:A111"/>
    <mergeCell ref="E110:E111"/>
    <mergeCell ref="A108:A109"/>
    <mergeCell ref="D100:D101"/>
    <mergeCell ref="B99:E99"/>
    <mergeCell ref="E95:E96"/>
    <mergeCell ref="C106:C107"/>
    <mergeCell ref="C1:D3"/>
    <mergeCell ref="A71:A72"/>
    <mergeCell ref="C71:C72"/>
    <mergeCell ref="D71:D72"/>
    <mergeCell ref="E71:E72"/>
    <mergeCell ref="E104:E105"/>
    <mergeCell ref="A100:A101"/>
    <mergeCell ref="A97:E97"/>
    <mergeCell ref="E89:E90"/>
    <mergeCell ref="C87:C88"/>
    <mergeCell ref="A123:C123"/>
    <mergeCell ref="A124:C124"/>
    <mergeCell ref="D122:E123"/>
    <mergeCell ref="A16:E16"/>
    <mergeCell ref="A36:E36"/>
    <mergeCell ref="A26:E34"/>
    <mergeCell ref="A120:C120"/>
    <mergeCell ref="A121:C121"/>
    <mergeCell ref="D115:D116"/>
    <mergeCell ref="C100:C101"/>
    <mergeCell ref="D108:D109"/>
    <mergeCell ref="D110:D111"/>
    <mergeCell ref="C108:C109"/>
    <mergeCell ref="C110:C111"/>
    <mergeCell ref="E108:E109"/>
    <mergeCell ref="D124:E124"/>
    <mergeCell ref="C113:C114"/>
    <mergeCell ref="C115:C116"/>
    <mergeCell ref="D113:D114"/>
    <mergeCell ref="A122:C122"/>
    <mergeCell ref="D121:E121"/>
    <mergeCell ref="E115:E116"/>
    <mergeCell ref="A119:C119"/>
    <mergeCell ref="B112:E112"/>
    <mergeCell ref="E113:E114"/>
    <mergeCell ref="E75:E76"/>
    <mergeCell ref="A77:A78"/>
    <mergeCell ref="C77:C78"/>
    <mergeCell ref="D77:D78"/>
    <mergeCell ref="E77:E78"/>
    <mergeCell ref="B70:E70"/>
    <mergeCell ref="A73:A74"/>
    <mergeCell ref="C73:C74"/>
    <mergeCell ref="D73:D74"/>
    <mergeCell ref="E73:E74"/>
    <mergeCell ref="D81:D83"/>
    <mergeCell ref="E81:E83"/>
    <mergeCell ref="A75:A76"/>
    <mergeCell ref="C75:C76"/>
    <mergeCell ref="D75:D76"/>
    <mergeCell ref="D66:D67"/>
    <mergeCell ref="E66:E67"/>
    <mergeCell ref="A68:A69"/>
    <mergeCell ref="C68:C69"/>
    <mergeCell ref="D68:D69"/>
    <mergeCell ref="E68:E69"/>
    <mergeCell ref="A57:E57"/>
    <mergeCell ref="B59:E59"/>
    <mergeCell ref="A62:A63"/>
    <mergeCell ref="C62:C63"/>
    <mergeCell ref="D62:D63"/>
    <mergeCell ref="E62:E63"/>
    <mergeCell ref="A60:A61"/>
    <mergeCell ref="C60:C61"/>
    <mergeCell ref="D60:D61"/>
    <mergeCell ref="E60:E61"/>
    <mergeCell ref="B51:B52"/>
    <mergeCell ref="C51:C53"/>
    <mergeCell ref="D51:D53"/>
    <mergeCell ref="E51:E53"/>
    <mergeCell ref="B54:B55"/>
    <mergeCell ref="C54:C56"/>
    <mergeCell ref="D54:D56"/>
    <mergeCell ref="E54:E56"/>
    <mergeCell ref="D45:D46"/>
    <mergeCell ref="E45:E46"/>
    <mergeCell ref="C47:C48"/>
    <mergeCell ref="D47:D48"/>
    <mergeCell ref="E47:E48"/>
    <mergeCell ref="C49:C50"/>
    <mergeCell ref="D49:D50"/>
    <mergeCell ref="E49:E50"/>
    <mergeCell ref="C43:C44"/>
    <mergeCell ref="D43:D44"/>
    <mergeCell ref="E43:E44"/>
    <mergeCell ref="A41:A42"/>
    <mergeCell ref="A13:B13"/>
    <mergeCell ref="E102:E103"/>
    <mergeCell ref="A66:A67"/>
    <mergeCell ref="C66:C67"/>
    <mergeCell ref="A45:A46"/>
    <mergeCell ref="C45:C46"/>
    <mergeCell ref="A117:E117"/>
    <mergeCell ref="B10:E10"/>
    <mergeCell ref="B11:E11"/>
    <mergeCell ref="B12:E12"/>
    <mergeCell ref="B4:E4"/>
    <mergeCell ref="B5:E5"/>
    <mergeCell ref="B6:E6"/>
    <mergeCell ref="B7:E7"/>
    <mergeCell ref="B8:E8"/>
    <mergeCell ref="B9:E9"/>
    <mergeCell ref="B17:E17"/>
    <mergeCell ref="B18:E18"/>
    <mergeCell ref="B19:E19"/>
    <mergeCell ref="B20:E20"/>
    <mergeCell ref="B21:E21"/>
    <mergeCell ref="A79:E79"/>
    <mergeCell ref="A37:E37"/>
    <mergeCell ref="C41:C42"/>
    <mergeCell ref="D41:D42"/>
    <mergeCell ref="E41:E42"/>
  </mergeCells>
  <dataValidations count="1">
    <dataValidation type="list" allowBlank="1" showInputMessage="1" showErrorMessage="1" promptTitle="State/Province" prompt="Select your State/Province abbreviation from the drop down list" sqref="B9:E9">
      <formula1>State_Province</formula1>
    </dataValidation>
  </dataValidations>
  <hyperlinks>
    <hyperlink ref="A20" r:id="rId1" display="merridy@reconnectingyouth.com"/>
  </hyperlinks>
  <printOptions/>
  <pageMargins left="0.45" right="0.45" top="0.5" bottom="0.5" header="0.3" footer="0.3"/>
  <pageSetup horizontalDpi="300" verticalDpi="300" orientation="portrait" r:id="rId3"/>
  <headerFooter>
    <oddHeader>&amp;CRY/CAST Purchase Order Form</oddHeader>
    <oddFooter>&amp;CRevised July 2018</oddFooter>
  </headerFooter>
  <rowBreaks count="4" manualBreakCount="4">
    <brk id="36" max="255" man="1"/>
    <brk id="56" max="255" man="1"/>
    <brk id="84" max="255" man="1"/>
    <brk id="96" max="255" man="1"/>
  </rowBreaks>
  <ignoredErrors>
    <ignoredError sqref="E77" formula="1"/>
    <ignoredError sqref="D124" evalError="1"/>
  </ignoredErrors>
  <drawing r:id="rId2"/>
</worksheet>
</file>

<file path=xl/worksheets/sheet2.xml><?xml version="1.0" encoding="utf-8"?>
<worksheet xmlns="http://schemas.openxmlformats.org/spreadsheetml/2006/main" xmlns:r="http://schemas.openxmlformats.org/officeDocument/2006/relationships">
  <sheetPr codeName="Sheet2"/>
  <dimension ref="A51:A63"/>
  <sheetViews>
    <sheetView zoomScalePageLayoutView="0" workbookViewId="0" topLeftCell="A1">
      <selection activeCell="A1" sqref="A1:A16384"/>
    </sheetView>
  </sheetViews>
  <sheetFormatPr defaultColWidth="9.140625" defaultRowHeight="15"/>
  <cols>
    <col min="1" max="1" width="9.140625" style="6" customWidth="1"/>
  </cols>
  <sheetData>
    <row r="51" ht="15">
      <c r="A51" s="7"/>
    </row>
    <row r="52" ht="15">
      <c r="A52" s="7"/>
    </row>
    <row r="53" ht="15">
      <c r="A53" s="7"/>
    </row>
    <row r="54" ht="15">
      <c r="A54" s="7"/>
    </row>
    <row r="55" ht="15">
      <c r="A55" s="7"/>
    </row>
    <row r="56" ht="15">
      <c r="A56" s="7"/>
    </row>
    <row r="57" ht="15">
      <c r="A57" s="7"/>
    </row>
    <row r="58" ht="15">
      <c r="A58" s="7"/>
    </row>
    <row r="59" ht="15">
      <c r="A59" s="7"/>
    </row>
    <row r="60" ht="15">
      <c r="A60" s="7"/>
    </row>
    <row r="61" ht="15">
      <c r="A61" s="7"/>
    </row>
    <row r="62" ht="15">
      <c r="A62" s="7"/>
    </row>
    <row r="63" ht="15">
      <c r="A63" s="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 Inc.</dc:creator>
  <cp:keywords/>
  <dc:description/>
  <cp:lastModifiedBy>Oasys Sports</cp:lastModifiedBy>
  <cp:lastPrinted>2012-10-19T19:13:25Z</cp:lastPrinted>
  <dcterms:created xsi:type="dcterms:W3CDTF">2012-03-14T17:34:05Z</dcterms:created>
  <dcterms:modified xsi:type="dcterms:W3CDTF">2019-05-23T15:32:20Z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